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355" windowHeight="7950" firstSheet="1" activeTab="3"/>
  </bookViews>
  <sheets>
    <sheet name="จำนวนตามสายงาน24 สค p 23" sheetId="1" r:id="rId1"/>
    <sheet name="ภาระค่าใช้จ่ายแนวตั้ง58" sheetId="2" r:id="rId2"/>
    <sheet name="แผนภูมิ1" sheetId="3" r:id="rId3"/>
    <sheet name="ภาระค่าใช้จ่ายแนวนอน58" sheetId="4" r:id="rId4"/>
  </sheets>
  <definedNames>
    <definedName name="_xlnm.Print_Titles" localSheetId="3">'ภาระค่าใช้จ่ายแนวนอน58'!$4:$8</definedName>
  </definedNames>
  <calcPr fullCalcOnLoad="1"/>
</workbook>
</file>

<file path=xl/sharedStrings.xml><?xml version="1.0" encoding="utf-8"?>
<sst xmlns="http://schemas.openxmlformats.org/spreadsheetml/2006/main" count="827" uniqueCount="289">
  <si>
    <t>ส่วนราชการ</t>
  </si>
  <si>
    <t xml:space="preserve"> - เจ้าพนักงานธุรการ  2-4/5</t>
  </si>
  <si>
    <t xml:space="preserve"> - เจ้าหน้าที่ธุรการ  1-3/4</t>
  </si>
  <si>
    <t xml:space="preserve"> - บุคลากร  3-5/6 ว</t>
  </si>
  <si>
    <t xml:space="preserve"> -  เจ้าหน้าที่เทศกิจ  1-3/4</t>
  </si>
  <si>
    <t xml:space="preserve"> - นักพัฒนาชุมชน  3-5/6</t>
  </si>
  <si>
    <t xml:space="preserve"> - นายช่างโยธา  2-4/5</t>
  </si>
  <si>
    <t xml:space="preserve"> - ช่างโยธา  1-3/4</t>
  </si>
  <si>
    <t xml:space="preserve"> - เจ้าพนักงานการเงินและบัญชี 2-4/5</t>
  </si>
  <si>
    <t xml:space="preserve"> - เจ้าหน้าที่การเงินและบัญชี  1-3/4</t>
  </si>
  <si>
    <t xml:space="preserve"> - เจ้าพนักงานพัสดุ  2-4/5</t>
  </si>
  <si>
    <t xml:space="preserve"> - เจ้าหน้าที่พัสดุ  1-3/4</t>
  </si>
  <si>
    <t xml:space="preserve"> - เจ้าพนักงานจัดเก็บรายได้  2-4/5/6 ว</t>
  </si>
  <si>
    <t xml:space="preserve"> - เจ้าหน้าที่จัดเก็บรายได้  1-3/4</t>
  </si>
  <si>
    <t xml:space="preserve"> - เจ้าพนักงานสาธารณสุขชุมชน 2-4/5</t>
  </si>
  <si>
    <t xml:space="preserve"> - เจ้าพนักงานสุขาภิบาล  2-4/5</t>
  </si>
  <si>
    <t xml:space="preserve"> - เจ้าหน้าที่สันทนาการ  3-5/6 ว</t>
  </si>
  <si>
    <t>00</t>
  </si>
  <si>
    <t>0101</t>
  </si>
  <si>
    <t>01</t>
  </si>
  <si>
    <t>0102</t>
  </si>
  <si>
    <t>0212</t>
  </si>
  <si>
    <t>0211</t>
  </si>
  <si>
    <t>0201</t>
  </si>
  <si>
    <t>0208</t>
  </si>
  <si>
    <t>0202</t>
  </si>
  <si>
    <t>0215</t>
  </si>
  <si>
    <t>0221</t>
  </si>
  <si>
    <t>0223</t>
  </si>
  <si>
    <t>0704</t>
  </si>
  <si>
    <t>05</t>
  </si>
  <si>
    <t>0104</t>
  </si>
  <si>
    <t>0503</t>
  </si>
  <si>
    <t>0502</t>
  </si>
  <si>
    <t>04</t>
  </si>
  <si>
    <t>0103</t>
  </si>
  <si>
    <t>0306</t>
  </si>
  <si>
    <t>0305</t>
  </si>
  <si>
    <t>0313</t>
  </si>
  <si>
    <t>0312</t>
  </si>
  <si>
    <t>0309</t>
  </si>
  <si>
    <t>0308</t>
  </si>
  <si>
    <t>06</t>
  </si>
  <si>
    <t>0105</t>
  </si>
  <si>
    <t>0422</t>
  </si>
  <si>
    <t>0407</t>
  </si>
  <si>
    <t>08</t>
  </si>
  <si>
    <t>0108</t>
  </si>
  <si>
    <t>0803</t>
  </si>
  <si>
    <t>09</t>
  </si>
  <si>
    <t>0107</t>
  </si>
  <si>
    <t>ที่</t>
  </si>
  <si>
    <t>ชื่อสายงาน</t>
  </si>
  <si>
    <t>ระดับ</t>
  </si>
  <si>
    <t>จำนวน</t>
  </si>
  <si>
    <t>รวม</t>
  </si>
  <si>
    <t>รหัสกอง</t>
  </si>
  <si>
    <t>รหัสรายงาน</t>
  </si>
  <si>
    <t xml:space="preserve"> - นักบริหารงานเทศบาล 8 (ปลัดเทศบาล)</t>
  </si>
  <si>
    <t xml:space="preserve"> - นักบริหารงานเทศบาล 7  (รองปลัดเทศบาล)</t>
  </si>
  <si>
    <t xml:space="preserve"> - นักบริหารงานทั่วไป  7  (หัวหน้าสำนักปลัดเทศบาล)</t>
  </si>
  <si>
    <t xml:space="preserve"> - นักบริหารงานทั่วไป  6   (หัวหน้าฝ่ายบริหารงานทั่วไป)</t>
  </si>
  <si>
    <t xml:space="preserve"> - เจ้าหน้าที่วิเคราะห์นโยบายและแผน 3-5/6 ว</t>
  </si>
  <si>
    <t xml:space="preserve"> - นักบริหารงานช่าง  7 (ผู้อำนวยการกองช่าง)</t>
  </si>
  <si>
    <t xml:space="preserve"> - นักบริหารงานช่าง  6 (หัวหน้าฝ่ายบริหารงานช่าง)</t>
  </si>
  <si>
    <t xml:space="preserve"> - นักบริหารงานคลัง  7 (ผู้อำนวยการกองคลัง)</t>
  </si>
  <si>
    <t xml:space="preserve"> - นักบริหารงานคลัง  6 (หัวหน้าฝ่ายบริหารงานคลัง)</t>
  </si>
  <si>
    <t xml:space="preserve"> - นักบริหารงานสาธารณสุข  7 (ผู้อำนวยการกองสาธารณสุข</t>
  </si>
  <si>
    <t xml:space="preserve"> - นักบริหารการศึกษา 7 (ผู้อำนวยการกองศึกษา)</t>
  </si>
  <si>
    <t xml:space="preserve"> - นักบริหารงานประปา  7 (ผู้อำนวยการกองการประปา)</t>
  </si>
  <si>
    <t>ชื่อ</t>
  </si>
  <si>
    <t>นายไพโรจน์</t>
  </si>
  <si>
    <t>นายนิพันธ์</t>
  </si>
  <si>
    <t>นายมนตรี</t>
  </si>
  <si>
    <t>นายเกษมสุข</t>
  </si>
  <si>
    <t>นายเผอิญ</t>
  </si>
  <si>
    <t>นางดวงดาว</t>
  </si>
  <si>
    <t xml:space="preserve"> - นิติกร  7 ว</t>
  </si>
  <si>
    <t>นายอุทัย</t>
  </si>
  <si>
    <t>นางสาวภูษิดา</t>
  </si>
  <si>
    <t>นางมาลี</t>
  </si>
  <si>
    <t>นางอโนชา</t>
  </si>
  <si>
    <t>นายคงภัทร</t>
  </si>
  <si>
    <t>นางสาวพนัชกร</t>
  </si>
  <si>
    <t>นางภาสินี</t>
  </si>
  <si>
    <t>นายวิรัตน์</t>
  </si>
  <si>
    <t>นายวีระชัย</t>
  </si>
  <si>
    <t>นายสานิต</t>
  </si>
  <si>
    <t>นายสมบัติ</t>
  </si>
  <si>
    <t>นายวรพงษ์</t>
  </si>
  <si>
    <t>นายสมาน</t>
  </si>
  <si>
    <t>นางสาวปิติพร</t>
  </si>
  <si>
    <t>นางสาวนิตยา</t>
  </si>
  <si>
    <t>นางศิริจันทร์</t>
  </si>
  <si>
    <t>ใหม่</t>
  </si>
  <si>
    <t xml:space="preserve"> - เจ้าหน้าที่ป้องกันและบรรเทาสาธารณภัย  สาธารณภัย  1-3/4</t>
  </si>
  <si>
    <t>-</t>
  </si>
  <si>
    <t>1</t>
  </si>
  <si>
    <t>9. ภาระค่าใช้จ่ายเกี่ยวกับเงินเดือนและประโยชน์ตอบแทนอื่น</t>
  </si>
  <si>
    <t xml:space="preserve"> - เจ้าพนักงานทะเบียนฯ</t>
  </si>
  <si>
    <t xml:space="preserve"> - นักวิชาการเกษตร  3-5/6</t>
  </si>
  <si>
    <t>0708</t>
  </si>
  <si>
    <t xml:space="preserve"> - นายช่างไฟฟ้า  2-4/5</t>
  </si>
  <si>
    <t>0524</t>
  </si>
  <si>
    <t xml:space="preserve"> - วิศวกรโยธา  3-5/6ว</t>
  </si>
  <si>
    <t>0515</t>
  </si>
  <si>
    <t xml:space="preserve"> - เจ้าพนักงานการรเงินและบัญชี  2-4/5</t>
  </si>
  <si>
    <t>ผู้ช่วยช่างไฟฟ้า</t>
  </si>
  <si>
    <t xml:space="preserve"> </t>
  </si>
  <si>
    <t>ตำแหน่ง</t>
  </si>
  <si>
    <t>(คน)</t>
  </si>
  <si>
    <t>เงินเดือน</t>
  </si>
  <si>
    <t>คนละ</t>
  </si>
  <si>
    <t>ขั้นที่เพิ่มในแต่ละปี</t>
  </si>
  <si>
    <t>เจ้าหน้าที่วิเคราะห์นโยบายและแผน 3-5/6ว</t>
  </si>
  <si>
    <t>นิติกร 3-5/6ว</t>
  </si>
  <si>
    <t>บุคลากร 3-5/6ว</t>
  </si>
  <si>
    <t>เจ้าหน้าที่บริหารงานทั่วไป 3-5/6ว</t>
  </si>
  <si>
    <t>เจ้าพนักงานธุรการ 2-4/5</t>
  </si>
  <si>
    <t>ขั้นสูง</t>
  </si>
  <si>
    <t>(2)</t>
  </si>
  <si>
    <t>(1)</t>
  </si>
  <si>
    <t>เงินเดือนเฉลี่ย</t>
  </si>
  <si>
    <t>ที่ต้องตั้งไว้</t>
  </si>
  <si>
    <t>ขั้นต่ำ</t>
  </si>
  <si>
    <t>ปี 2555</t>
  </si>
  <si>
    <t>ปี 2556</t>
  </si>
  <si>
    <t>ปี 2557</t>
  </si>
  <si>
    <t>ผู้อำนวยการกองคลัง (นักบริหารงานคลัง 8)</t>
  </si>
  <si>
    <t>หัวหน้าฝ่ายพัฒนารายได้ (นักบริหารงานคลัง 7)</t>
  </si>
  <si>
    <t>นักวิชาการเงินและบัญชี 3-5/6ว</t>
  </si>
  <si>
    <t>เจ้าพนักงานการเงินและบัญชี 2-4/5</t>
  </si>
  <si>
    <t>นักวิชาการคลัง 3-5/6ว</t>
  </si>
  <si>
    <t>เจ้าพนักงานจัดเก็บรายได้ 2-4/5</t>
  </si>
  <si>
    <t>นักวิชาการจัดเก็บรายได้ 3-5/6ว</t>
  </si>
  <si>
    <t>นักวิชาการพัสดุ 3-5/6ว</t>
  </si>
  <si>
    <t>ผู้อำนวยการกองช่าง (นักบริหารงานช่าง 8)</t>
  </si>
  <si>
    <t>หัวหน้าฝ่ายการโยธา (นักบริหารงานช่าง 6)</t>
  </si>
  <si>
    <t>นายช่างโยธา 2-4/5</t>
  </si>
  <si>
    <t>ช่างโยธา 1-3/4</t>
  </si>
  <si>
    <t>ผู้อำนวยการกองสาธารณสุขและสิ่งแวดล้อม</t>
  </si>
  <si>
    <t>หัวหน้าฝ่ายบริหารงานสาธารณสุข</t>
  </si>
  <si>
    <t>(นักบริหารงานสาธารณสุข 7)</t>
  </si>
  <si>
    <t>(นักบริหารงานช่าง 7)</t>
  </si>
  <si>
    <t xml:space="preserve">หัวหน้าฝ่ายแบบแผนและก่อสร้าง </t>
  </si>
  <si>
    <t>นักวิชาการสาธารณสุข 3-5/6ว</t>
  </si>
  <si>
    <t>เจ้าพนักงานสาธารณสุขชุมชน 2-4/5</t>
  </si>
  <si>
    <t>หัวหน้าฝ่ายบริหารการศึกษา</t>
  </si>
  <si>
    <t>นักวิชาการศึกษา 3-5/6ว</t>
  </si>
  <si>
    <t>เจ้าหน้าที่สันทนาการ 3-5/6ว</t>
  </si>
  <si>
    <t>อัตราเงินเดือน (เพิ่มขึ้นปีละ 1 ขั้น)</t>
  </si>
  <si>
    <t>ทั้งหมด</t>
  </si>
  <si>
    <t>จำนวนที่มีอยู่ปัจจุบัน</t>
  </si>
  <si>
    <t>อัตราตำแหน่งที่คาดว่า</t>
  </si>
  <si>
    <t>จะต้องใช้ในช่วง</t>
  </si>
  <si>
    <t>ระยะ 3 ปีข้างหน้า</t>
  </si>
  <si>
    <t>อัตรากำลังคน</t>
  </si>
  <si>
    <t>ค่าใช้จ่ายรวม (3)</t>
  </si>
  <si>
    <t>ภาระค่าใช้จ่าย</t>
  </si>
  <si>
    <t>ประมาณการประโยชน์ตอบแทนอื่น 20 %</t>
  </si>
  <si>
    <t>(4)</t>
  </si>
  <si>
    <t>(5)</t>
  </si>
  <si>
    <t>(6)</t>
  </si>
  <si>
    <t>(7)</t>
  </si>
  <si>
    <t>รวมเป็นค่าใช้จ่ายบุคคลทั้งสิ้น</t>
  </si>
  <si>
    <t>คิดเป็นร้อยละ 40 ของงบประมาณรายจ่ายประจำปี</t>
  </si>
  <si>
    <t>บาท</t>
  </si>
  <si>
    <t>=</t>
  </si>
  <si>
    <t>ภาระค่าใช้จ่ายเกี่ยวกับเงินเดือนและประโยชน์ตอบแทนอื่น</t>
  </si>
  <si>
    <t>(1) + (2) / 2 × 12</t>
  </si>
  <si>
    <t>หัวหน้าฝ่ายบริหารงานทั่วไป (นักบริหารงานทั่วไป 6)</t>
  </si>
  <si>
    <t>พนักงานจ้าง</t>
  </si>
  <si>
    <t>ผู้ช่วยเจ้าพนักงานป้องกันและบรรเทาสาธารณภัย</t>
  </si>
  <si>
    <t>ผู้ช่วยนักป้องกันและบรรเทาสาธารณภัย</t>
  </si>
  <si>
    <t>2) ปี 2558 มีความต้องการกำหนดตำแหน่ง เพิ่มขึ้น 2 ตำแหน่ง  2  อัตรา  ดังนี้</t>
  </si>
  <si>
    <t>นักป้องกันและบรรเทาสาธารณภัย 3-5/6ว</t>
  </si>
  <si>
    <t>ผู้ช่วยเจ้าพนักงานการเงินและบัญชี</t>
  </si>
  <si>
    <t>ผู้ช่วยเจ้าพนักงานพัสดุ</t>
  </si>
  <si>
    <t>1) ปี 2558 มีความต้องการกำหนดตำแหน่ง เพิ่มขึ้น 1 ตำแหน่ง  1  อัตรา  ดังนี้</t>
  </si>
  <si>
    <t>ผู้ช่วยช่างโยธา</t>
  </si>
  <si>
    <t>2) ปี 2559 มีความต้องการกำหนดตำแหน่ง เพิ่มขึ้น 1 ตำแหน่ง  1  อัตรา  ดังนี้</t>
  </si>
  <si>
    <t>วิศวกรโยธา 3-5/6ว</t>
  </si>
  <si>
    <t>3) กองช่าง เทศบาลตำบล..... มีอัตรากำลังปัจจุบัน    8   ตำแหน่ง    8    อัตรา ดังนี้</t>
  </si>
  <si>
    <t>(นักบริหารงานสาธารณสุข 6)</t>
  </si>
  <si>
    <t>เจ้าพนักงานสาธารณสุขชุมชน</t>
  </si>
  <si>
    <t>นักวิชาการส่งเสริมสุขภาพ 3-5/6ว</t>
  </si>
  <si>
    <t>พนักงานขับรถยนต์ (ทักษะ)</t>
  </si>
  <si>
    <t>คนงานประจำรถขยะ (ทักษะ)</t>
  </si>
  <si>
    <t>2) ปี 2560ความต้องการกำหนดตำแหน่ง เพิ่มขึ้น 1 ตำแหน่ง  1  อัตรา  ดังนี้</t>
  </si>
  <si>
    <t>ผู้อำนวยการกองการศึกษา (นักบริหารการศึกษา 7)</t>
  </si>
  <si>
    <t>4) กองการศึกษา เทศบาลตำบล... มีอัตรากำลังปัจจุบัน    5    ตำแหน่ง    5    อัตรา ดังนี้</t>
  </si>
  <si>
    <t>(นักบริหารการศึกษา 6)</t>
  </si>
  <si>
    <t>2) ปี 2560มีความต้องการกำหนดตำแหน่ง เพิ่มขึ้น 1 ตำแหน่ง  1  อัตรา  ดังนี้</t>
  </si>
  <si>
    <t>ผู้ช่วยนักวิชาการศึกษา</t>
  </si>
  <si>
    <t>ผู้ช่วยครูผู้ดูแลเด็กเล็ก</t>
  </si>
  <si>
    <t>ปฏิบัติหน้าที่ดูแลเด็กเล็ก</t>
  </si>
  <si>
    <t>คนงานประจำรถขยะ (ทั่วไป)</t>
  </si>
  <si>
    <t xml:space="preserve"> ตั้งงบประมาณรายจ่ายประจำปี  ดังนี้</t>
  </si>
  <si>
    <t>2) กองคลัง เทศบาลตำบล........มีอัตรากำลังปัจจุบัน    8    ตำแหน่ง   8    อัตรา ดังนี้</t>
  </si>
  <si>
    <t>4) กองสาธารณสุขและสิ่งแวดล้อม เทศบาลตำบล..... มีอัตรากำลังปัจจุบัน    10  ตำแหน่ง  10   อัตรา ดังนี้</t>
  </si>
  <si>
    <t>ปลัด อบต. (นักบริหารงาน อบต. 8)</t>
  </si>
  <si>
    <t>หมายเหตุ</t>
  </si>
  <si>
    <t>เจ้าพนักงานป้องกันฯ 2-4/5</t>
  </si>
  <si>
    <t>พนักงานจ้างตามภารกิจ</t>
  </si>
  <si>
    <t>พนักงานจ้างทั่วไป</t>
  </si>
  <si>
    <t>- พนักงานขับรถยนต์</t>
  </si>
  <si>
    <t>- คนงานทั่วไป</t>
  </si>
  <si>
    <t>นักวิชาการคลัง</t>
  </si>
  <si>
    <t>นักบริหารงานสวัสดิการสังคม 6</t>
  </si>
  <si>
    <t>นักพัฒนาชุมชน 3-5/6ว</t>
  </si>
  <si>
    <t>4) ส่วนสวัสดิการสังคม เทศบาลตำบล... มีอัตรากำลังปัจจุบัน    5    ตำแหน่ง    5    อัตรา ดังนี้</t>
  </si>
  <si>
    <t>นักบริหารงานการเกษตร 6</t>
  </si>
  <si>
    <t xml:space="preserve">              : งบประมาณรายจ่ายประจำปี 2559 เป็นเงิน </t>
  </si>
  <si>
    <t xml:space="preserve">              : งบประมาณรายจ่ายประจำปี 2560 เป็นเงิน </t>
  </si>
  <si>
    <t>ทั่วไป</t>
  </si>
  <si>
    <t>ว่างเดิม</t>
  </si>
  <si>
    <t>- ยาม</t>
  </si>
  <si>
    <t xml:space="preserve"> - </t>
  </si>
  <si>
    <t xml:space="preserve">หมายเหตุ   : งบประมาณรายจ่ายประจำปี 2558 เป็นเงิน </t>
  </si>
  <si>
    <t>งบจากกรมฯ</t>
  </si>
  <si>
    <t>- ผู้ช่วยนักวิชาการเกษตร</t>
  </si>
  <si>
    <t>1) สำนักงานปลัด ……...มีอัตรากำลังปัจจุบัน   12   ตำแหน่ง    12    อัตรา ดังนี้</t>
  </si>
  <si>
    <t>รองปลัด อบต.  (นักบริหารงาน อบต.76)</t>
  </si>
  <si>
    <t>หัวหน้าสำนักงานปลัด (นักบริหารงานทั่วไป 6)</t>
  </si>
  <si>
    <t>- นักการภารโรง</t>
  </si>
  <si>
    <t xml:space="preserve"> - ผู้ช่วยเจ้าหน้าที่พัสดุ</t>
  </si>
  <si>
    <t>2</t>
  </si>
  <si>
    <t>งบ อบต.</t>
  </si>
  <si>
    <t>องค์การบริหารส่วนตำบลจานใหญ่  นำผลวิเคราะห์การกำหนดอัตรากำลัง  มาคำนวณภาระค่าใช้จ่ายด้านการบริหารงานบุคคล  เพื่อควบคุมการใช้จ่ายด้านการบริหารงานบุคคลไม่ให้เกินร้อยละ  40  ของงบประมาณรายจ่ายประจำปี</t>
  </si>
  <si>
    <t>- ผู้ช่วยเจ้าหน้าที่บันทึกข้อมูล</t>
  </si>
  <si>
    <t xml:space="preserve"> - ผู้ดูแลเด็ก</t>
  </si>
  <si>
    <t>(+) เพิ่ม / (-)ลด</t>
  </si>
  <si>
    <t xml:space="preserve">  (1)</t>
  </si>
  <si>
    <t xml:space="preserve"> (2)</t>
  </si>
  <si>
    <t xml:space="preserve">ที่เพิ่มขึ้น </t>
  </si>
  <si>
    <t>รวม (4)</t>
  </si>
  <si>
    <t xml:space="preserve"> - ผู้ช่วยช่างไฟฟ้า</t>
  </si>
  <si>
    <t>กลาง</t>
  </si>
  <si>
    <t>ต้น</t>
  </si>
  <si>
    <t xml:space="preserve"> - นิติกร</t>
  </si>
  <si>
    <t>ชก.</t>
  </si>
  <si>
    <t xml:space="preserve"> - นักวิเคราะห์นโยบายและแผน</t>
  </si>
  <si>
    <t>ปก.</t>
  </si>
  <si>
    <t xml:space="preserve"> - นักทรัพยากรบุคคล</t>
  </si>
  <si>
    <t xml:space="preserve"> - เจ้าพนักงานธุรการ </t>
  </si>
  <si>
    <t>ชง.</t>
  </si>
  <si>
    <t xml:space="preserve">- เจ้าพนักงานป้องกันและบรรเทาสาธารณภัย  </t>
  </si>
  <si>
    <t>กองคลัง  (04)</t>
  </si>
  <si>
    <t xml:space="preserve"> - นักวิชาการเงินและบัญชี </t>
  </si>
  <si>
    <t>ปก./ชก.</t>
  </si>
  <si>
    <t xml:space="preserve"> - เจ้าพนักงานจัดเก็บรายได้</t>
  </si>
  <si>
    <t>ปง./ชง.</t>
  </si>
  <si>
    <t xml:space="preserve"> -เจ้าพนักงานพัสดุ</t>
  </si>
  <si>
    <t>กองช่าง  (05)</t>
  </si>
  <si>
    <t xml:space="preserve"> - นายช่างโยธา  </t>
  </si>
  <si>
    <t xml:space="preserve"> - นักวิชาการศึกษา  </t>
  </si>
  <si>
    <t>กองสวัสดิการสังคม (11)</t>
  </si>
  <si>
    <t xml:space="preserve"> - นักพัฒนาชุมชน   </t>
  </si>
  <si>
    <t>ประเภท</t>
  </si>
  <si>
    <t>บท.</t>
  </si>
  <si>
    <t>อท.</t>
  </si>
  <si>
    <t>วิชาการ</t>
  </si>
  <si>
    <t xml:space="preserve">กองการศึกษา  ศาสนาและวัฒนธรรม (08) </t>
  </si>
  <si>
    <t xml:space="preserve"> - นักจัดการงานทั่วไป</t>
  </si>
  <si>
    <t>สำนักงานปลัด อปท. (01)</t>
  </si>
  <si>
    <t xml:space="preserve">- ครู </t>
  </si>
  <si>
    <t>คศ.1</t>
  </si>
  <si>
    <t>- ผู้ช่วยเจ้าพนักงานธุรการ</t>
  </si>
  <si>
    <t>ปง.</t>
  </si>
  <si>
    <t>3</t>
  </si>
  <si>
    <t>กำหนดเพิ่ม</t>
  </si>
  <si>
    <t xml:space="preserve"> - ผอ.กองสวัสดิการสังคม (นักบริหารงานสวัสดิสังคม)</t>
  </si>
  <si>
    <t xml:space="preserve"> - ปลัด อบต. (นักบริหารงานท้องถิ่น)  </t>
  </si>
  <si>
    <t xml:space="preserve"> - รองปลัด อบต.  (นักบริหารงานท้องถิ่น)</t>
  </si>
  <si>
    <t xml:space="preserve"> - หัวหน้าสำนักปลัด (นักบริหารงานทั่วไป) </t>
  </si>
  <si>
    <t xml:space="preserve"> - ผู้ช่วยนายช่างโยธา</t>
  </si>
  <si>
    <t xml:space="preserve"> - ผู้ช่วยเจ้าพนักงานจัดเก็บรายได้</t>
  </si>
  <si>
    <t xml:space="preserve"> - ผู้ช่วยเจ้าพนักงานการเงินและบัญชี</t>
  </si>
  <si>
    <t>+1</t>
  </si>
  <si>
    <t xml:space="preserve"> - เจ้าพนักงานพัสดุ  </t>
  </si>
  <si>
    <t>- ผู้ช่วยเจ้าพนักงานสาธารณสุขชุมชน</t>
  </si>
  <si>
    <t>48</t>
  </si>
  <si>
    <t>+4</t>
  </si>
  <si>
    <t>+3</t>
  </si>
  <si>
    <t>5</t>
  </si>
  <si>
    <t>42</t>
  </si>
  <si>
    <t xml:space="preserve"> - ผอ. กองคลัง (นักบริหารงานการคลัง )</t>
  </si>
  <si>
    <t xml:space="preserve"> - ผอ.กองช่าง (นักบริหารงานช่าง)</t>
  </si>
  <si>
    <t xml:space="preserve"> - ผอ.กองการศึกษาฯ (นักบริหารงานการศึกษา 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</si>
</sst>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kr&quot;\ #,##0_);\(&quot;kr&quot;\ #,##0\)"/>
    <numFmt numFmtId="200" formatCode="&quot;kr&quot;\ #,##0_);[Red]\(&quot;kr&quot;\ #,##0\)"/>
    <numFmt numFmtId="201" formatCode="&quot;kr&quot;\ #,##0.00_);\(&quot;kr&quot;\ #,##0.00\)"/>
    <numFmt numFmtId="202" formatCode="&quot;kr&quot;\ #,##0.00_);[Red]\(&quot;kr&quot;\ #,##0.00\)"/>
    <numFmt numFmtId="203" formatCode="_(&quot;kr&quot;\ * #,##0_);_(&quot;kr&quot;\ * \(#,##0\);_(&quot;kr&quot;\ * &quot;-&quot;_);_(@_)"/>
    <numFmt numFmtId="204" formatCode="_(&quot;kr&quot;\ * #,##0.00_);_(&quot;kr&quot;\ * \(#,##0.00\);_(&quot;kr&quot;\ * &quot;-&quot;??_);_(@_)"/>
    <numFmt numFmtId="205" formatCode="\t&quot;kr&quot;#,##0_);\(\t&quot;kr&quot;#,##0\)"/>
    <numFmt numFmtId="206" formatCode="\t&quot;kr&quot;#,##0_);[Red]\(\t&quot;kr&quot;#,##0\)"/>
    <numFmt numFmtId="207" formatCode="\t&quot;kr&quot;#,##0.00_);\(\t&quot;kr&quot;#,##0.00\)"/>
    <numFmt numFmtId="208" formatCode="\t&quot;kr&quot;#,##0.00_);[Red]\(\t&quot;kr&quot;#,##0.00\)"/>
    <numFmt numFmtId="209" formatCode="_-* #,##0.000_-;\-* #,##0.000_-;_-* &quot;-&quot;??_-;_-@_-"/>
    <numFmt numFmtId="210" formatCode="_-* #,##0.0_-;\-* #,##0.0_-;_-* &quot;-&quot;??_-;_-@_-"/>
    <numFmt numFmtId="211" formatCode="_-* #,##0_-;\-* #,##0_-;_-* &quot;-&quot;??_-;_-@_-"/>
    <numFmt numFmtId="212" formatCode="#,##0;[Red]#,##0"/>
    <numFmt numFmtId="213" formatCode="#,##0.0;[Red]#,##0.0"/>
    <numFmt numFmtId="214" formatCode="#,##0.00;[Red]#,##0.00"/>
    <numFmt numFmtId="215" formatCode="0.0"/>
    <numFmt numFmtId="216" formatCode="[$-41E]d\ mmmm\ yyyy"/>
    <numFmt numFmtId="217" formatCode="#,##0.0"/>
    <numFmt numFmtId="218" formatCode="#,##0.000"/>
    <numFmt numFmtId="219" formatCode="\฿#,##0;\-\฿#,##0"/>
    <numFmt numFmtId="220" formatCode="#,##0.00_ ;\-#,##0.00\ "/>
    <numFmt numFmtId="221" formatCode="#,##0.0_ ;\-#,##0.0\ "/>
    <numFmt numFmtId="222" formatCode="#,##0_ ;\-#,##0\ "/>
  </numFmts>
  <fonts count="50">
    <font>
      <sz val="10"/>
      <name val="Arial"/>
      <family val="0"/>
    </font>
    <font>
      <sz val="12"/>
      <name val="Angsana New"/>
      <family val="1"/>
    </font>
    <font>
      <sz val="8"/>
      <name val="Arial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9"/>
      <name val="TH SarabunPSK"/>
      <family val="2"/>
    </font>
    <font>
      <sz val="16"/>
      <name val="TH SarabunIT๙"/>
      <family val="2"/>
    </font>
    <font>
      <sz val="16"/>
      <name val="TH SarabunPSK"/>
      <family val="2"/>
    </font>
    <font>
      <sz val="14"/>
      <name val="Angsana New"/>
      <family val="1"/>
    </font>
    <font>
      <b/>
      <sz val="16"/>
      <name val="TH SarabunIT๙"/>
      <family val="2"/>
    </font>
    <font>
      <b/>
      <u val="single"/>
      <sz val="16"/>
      <name val="TH SarabunIT๙"/>
      <family val="2"/>
    </font>
    <font>
      <sz val="10"/>
      <color indexed="8"/>
      <name val="Tahoma"/>
      <family val="0"/>
    </font>
    <font>
      <sz val="6.5"/>
      <color indexed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1" fontId="1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3" fontId="4" fillId="0" borderId="15" xfId="33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3" fontId="4" fillId="0" borderId="19" xfId="33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211" fontId="3" fillId="0" borderId="11" xfId="33" applyNumberFormat="1" applyFont="1" applyBorder="1" applyAlignment="1">
      <alignment horizontal="center"/>
    </xf>
    <xf numFmtId="3" fontId="3" fillId="0" borderId="11" xfId="33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33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211" fontId="3" fillId="0" borderId="11" xfId="0" applyNumberFormat="1" applyFont="1" applyBorder="1" applyAlignment="1">
      <alignment/>
    </xf>
    <xf numFmtId="3" fontId="3" fillId="0" borderId="11" xfId="33" applyNumberFormat="1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19" xfId="33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211" fontId="3" fillId="0" borderId="0" xfId="33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211" fontId="3" fillId="0" borderId="11" xfId="33" applyNumberFormat="1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4" fillId="0" borderId="23" xfId="33" applyNumberFormat="1" applyFont="1" applyBorder="1" applyAlignment="1">
      <alignment horizontal="center" vertical="center"/>
    </xf>
    <xf numFmtId="211" fontId="3" fillId="0" borderId="0" xfId="33" applyNumberFormat="1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1" xfId="33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Alignment="1">
      <alignment/>
    </xf>
    <xf numFmtId="211" fontId="10" fillId="0" borderId="0" xfId="33" applyNumberFormat="1" applyFont="1" applyFill="1" applyBorder="1" applyAlignment="1">
      <alignment horizontal="center"/>
    </xf>
    <xf numFmtId="211" fontId="10" fillId="0" borderId="0" xfId="33" applyNumberFormat="1" applyFont="1" applyFill="1" applyAlignment="1">
      <alignment/>
    </xf>
    <xf numFmtId="3" fontId="11" fillId="0" borderId="0" xfId="33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3" fontId="10" fillId="0" borderId="0" xfId="33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" fontId="9" fillId="0" borderId="22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 quotePrefix="1">
      <alignment horizontal="left"/>
    </xf>
    <xf numFmtId="0" fontId="9" fillId="0" borderId="16" xfId="0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 vertical="center"/>
    </xf>
    <xf numFmtId="222" fontId="9" fillId="0" borderId="20" xfId="33" applyNumberFormat="1" applyFont="1" applyFill="1" applyBorder="1" applyAlignment="1">
      <alignment horizontal="center"/>
    </xf>
    <xf numFmtId="43" fontId="9" fillId="0" borderId="16" xfId="33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wrapText="1"/>
    </xf>
    <xf numFmtId="0" fontId="9" fillId="0" borderId="20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211" fontId="9" fillId="0" borderId="20" xfId="33" applyNumberFormat="1" applyFont="1" applyFill="1" applyBorder="1" applyAlignment="1">
      <alignment horizontal="right" vertical="top"/>
    </xf>
    <xf numFmtId="3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13" fillId="0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9" fillId="0" borderId="24" xfId="0" applyFont="1" applyFill="1" applyBorder="1" applyAlignment="1" quotePrefix="1">
      <alignment horizontal="left"/>
    </xf>
    <xf numFmtId="0" fontId="13" fillId="0" borderId="24" xfId="0" applyFont="1" applyFill="1" applyBorder="1" applyAlignment="1">
      <alignment horizontal="left"/>
    </xf>
    <xf numFmtId="49" fontId="9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10" fillId="0" borderId="0" xfId="33" applyNumberFormat="1" applyFont="1" applyBorder="1" applyAlignment="1">
      <alignment horizont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525"/>
          <c:w val="0.95425"/>
          <c:h val="0.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ภาระค่าใช้จ่ายแนวนอน58!$B$3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ภาระค่าใช้จ่ายแนวนอน58!$B$4:$B$46</c:f>
              <c:numCache>
                <c:ptCount val="43"/>
                <c:pt idx="0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ภาระค่าใช้จ่ายแนวนอน58!$D$3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ภาระค่าใช้จ่ายแนวนอน58!$D$4:$D$46</c:f>
              <c:numCache>
                <c:ptCount val="43"/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2"/>
          <c:tx>
            <c:strRef>
              <c:f>ภาระค่าใช้จ่ายแนวนอน58!$E$3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ภาระค่าใช้จ่ายแนวนอน58!$E$4:$E$46</c:f>
              <c:numCache>
                <c:ptCount val="43"/>
                <c:pt idx="1">
                  <c:v>0</c:v>
                </c:pt>
                <c:pt idx="2">
                  <c:v>0</c:v>
                </c:pt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2">
                  <c:v>1</c:v>
                </c:pt>
              </c:numCache>
            </c:numRef>
          </c:val>
        </c:ser>
        <c:ser>
          <c:idx val="3"/>
          <c:order val="3"/>
          <c:tx>
            <c:strRef>
              <c:f>ภาระค่าใช้จ่ายแนวนอน58!$F$3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ภาระค่าใช้จ่ายแนวนอน58!$F$4:$F$46</c:f>
              <c:numCache>
                <c:ptCount val="43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ภาระค่าใช้จ่ายแนวนอน58!$G$3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ภาระค่าใช้จ่ายแนวนอน58!$G$4:$G$46</c:f>
              <c:numCache>
                <c:ptCount val="43"/>
                <c:pt idx="3">
                  <c:v>0</c:v>
                </c:pt>
                <c:pt idx="4">
                  <c:v>0</c:v>
                </c:pt>
                <c:pt idx="5">
                  <c:v>513720</c:v>
                </c:pt>
                <c:pt idx="6">
                  <c:v>424560</c:v>
                </c:pt>
                <c:pt idx="8">
                  <c:v>328980</c:v>
                </c:pt>
                <c:pt idx="9">
                  <c:v>249240</c:v>
                </c:pt>
                <c:pt idx="10">
                  <c:v>245040</c:v>
                </c:pt>
                <c:pt idx="11">
                  <c:v>220500</c:v>
                </c:pt>
                <c:pt idx="12">
                  <c:v>284520</c:v>
                </c:pt>
                <c:pt idx="13">
                  <c:v>242400</c:v>
                </c:pt>
                <c:pt idx="14">
                  <c:v>207060</c:v>
                </c:pt>
                <c:pt idx="16">
                  <c:v>205320</c:v>
                </c:pt>
                <c:pt idx="17">
                  <c:v>143520</c:v>
                </c:pt>
                <c:pt idx="18">
                  <c:v>124080</c:v>
                </c:pt>
                <c:pt idx="19">
                  <c:v>117360</c:v>
                </c:pt>
                <c:pt idx="20">
                  <c:v>112800</c:v>
                </c:pt>
                <c:pt idx="22">
                  <c:v>216000</c:v>
                </c:pt>
                <c:pt idx="23">
                  <c:v>108000</c:v>
                </c:pt>
                <c:pt idx="24">
                  <c:v>108000</c:v>
                </c:pt>
                <c:pt idx="25">
                  <c:v>108000</c:v>
                </c:pt>
                <c:pt idx="27">
                  <c:v>353640</c:v>
                </c:pt>
                <c:pt idx="28">
                  <c:v>355320</c:v>
                </c:pt>
                <c:pt idx="29">
                  <c:v>159420</c:v>
                </c:pt>
                <c:pt idx="30">
                  <c:v>155640</c:v>
                </c:pt>
                <c:pt idx="31">
                  <c:v>297900</c:v>
                </c:pt>
                <c:pt idx="33">
                  <c:v>142800</c:v>
                </c:pt>
                <c:pt idx="34">
                  <c:v>142800</c:v>
                </c:pt>
                <c:pt idx="35">
                  <c:v>126360</c:v>
                </c:pt>
                <c:pt idx="37">
                  <c:v>347640</c:v>
                </c:pt>
                <c:pt idx="38">
                  <c:v>297400</c:v>
                </c:pt>
                <c:pt idx="39">
                  <c:v>297900</c:v>
                </c:pt>
                <c:pt idx="40">
                  <c:v>297900</c:v>
                </c:pt>
                <c:pt idx="42">
                  <c:v>142800</c:v>
                </c:pt>
              </c:numCache>
            </c:numRef>
          </c:val>
        </c:ser>
        <c:ser>
          <c:idx val="5"/>
          <c:order val="5"/>
          <c:tx>
            <c:strRef>
              <c:f>ภาระค่าใช้จ่ายแนวนอน58!$H$3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ภาระค่าใช้จ่ายแนวนอน58!$H$4:$H$46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2558</c:v>
                </c:pt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ภาระค่าใช้จ่ายแนวนอน58!$I$3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ภาระค่าใช้จ่ายแนวนอน58!$I$4:$I$46</c:f>
              <c:numCache>
                <c:ptCount val="43"/>
                <c:pt idx="3">
                  <c:v>2559</c:v>
                </c:pt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ภาระค่าใช้จ่ายแนวนอน58!$J$3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ภาระค่าใช้จ่ายแนวนอน58!$J$4:$J$46</c:f>
              <c:numCache>
                <c:ptCount val="43"/>
                <c:pt idx="3">
                  <c:v>2560</c:v>
                </c:pt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2">
                  <c:v>0</c:v>
                </c:pt>
              </c:numCache>
            </c:numRef>
          </c:val>
        </c:ser>
        <c:ser>
          <c:idx val="8"/>
          <c:order val="8"/>
          <c:tx>
            <c:strRef>
              <c:f>ภาระค่าใช้จ่ายแนวนอน58!$K$3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ภาระค่าใช้จ่ายแนวนอน58!$K$4:$K$46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2558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</c:numCache>
            </c:numRef>
          </c:val>
        </c:ser>
        <c:ser>
          <c:idx val="9"/>
          <c:order val="9"/>
          <c:tx>
            <c:strRef>
              <c:f>ภาระค่าใช้จ่ายแนวนอน58!$L$3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ภาระค่าใช้จ่ายแนวนอน58!$L$4:$L$46</c:f>
              <c:numCache>
                <c:ptCount val="43"/>
                <c:pt idx="3">
                  <c:v>2559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ภาระค่าใช้จ่ายแนวนอน58!$M$3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ภาระค่าใช้จ่ายแนวนอน58!$M$4:$M$46</c:f>
              <c:numCache>
                <c:ptCount val="43"/>
                <c:pt idx="3">
                  <c:v>2560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ภาระค่าใช้จ่ายแนวนอน58!$N$3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ภาระค่าใช้จ่ายแนวนอน58!$N$4:$N$46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2558</c:v>
                </c:pt>
                <c:pt idx="5">
                  <c:v>13680</c:v>
                </c:pt>
                <c:pt idx="6">
                  <c:v>12960</c:v>
                </c:pt>
                <c:pt idx="8">
                  <c:v>10080</c:v>
                </c:pt>
                <c:pt idx="9">
                  <c:v>8400</c:v>
                </c:pt>
                <c:pt idx="10">
                  <c:v>8400</c:v>
                </c:pt>
                <c:pt idx="11">
                  <c:v>6960</c:v>
                </c:pt>
                <c:pt idx="12">
                  <c:v>9960</c:v>
                </c:pt>
                <c:pt idx="13">
                  <c:v>8160</c:v>
                </c:pt>
                <c:pt idx="14">
                  <c:v>6480</c:v>
                </c:pt>
                <c:pt idx="16">
                  <c:v>7680</c:v>
                </c:pt>
                <c:pt idx="17">
                  <c:v>5520</c:v>
                </c:pt>
                <c:pt idx="18">
                  <c:v>5880</c:v>
                </c:pt>
                <c:pt idx="19">
                  <c:v>4560</c:v>
                </c:pt>
                <c:pt idx="20">
                  <c:v>4560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11160</c:v>
                </c:pt>
                <c:pt idx="28">
                  <c:v>12000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5280</c:v>
                </c:pt>
                <c:pt idx="34">
                  <c:v>5280</c:v>
                </c:pt>
                <c:pt idx="35">
                  <c:v>4680</c:v>
                </c:pt>
                <c:pt idx="37">
                  <c:v>10920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5280</c:v>
                </c:pt>
              </c:numCache>
            </c:numRef>
          </c:val>
        </c:ser>
        <c:ser>
          <c:idx val="12"/>
          <c:order val="12"/>
          <c:tx>
            <c:strRef>
              <c:f>ภาระค่าใช้จ่ายแนวนอน58!$O$3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ภาระค่าใช้จ่ายแนวนอน58!$O$4:$O$46</c:f>
              <c:numCache>
                <c:ptCount val="43"/>
                <c:pt idx="3">
                  <c:v>2559</c:v>
                </c:pt>
                <c:pt idx="5">
                  <c:v>3540</c:v>
                </c:pt>
                <c:pt idx="6">
                  <c:v>3300</c:v>
                </c:pt>
                <c:pt idx="8">
                  <c:v>2760</c:v>
                </c:pt>
                <c:pt idx="9">
                  <c:v>2220</c:v>
                </c:pt>
                <c:pt idx="10">
                  <c:v>1980</c:v>
                </c:pt>
                <c:pt idx="11">
                  <c:v>1920</c:v>
                </c:pt>
                <c:pt idx="12">
                  <c:v>2760</c:v>
                </c:pt>
                <c:pt idx="13">
                  <c:v>2520</c:v>
                </c:pt>
                <c:pt idx="14">
                  <c:v>2100</c:v>
                </c:pt>
                <c:pt idx="16">
                  <c:v>7920</c:v>
                </c:pt>
                <c:pt idx="17">
                  <c:v>5760</c:v>
                </c:pt>
                <c:pt idx="18">
                  <c:v>4920</c:v>
                </c:pt>
                <c:pt idx="19">
                  <c:v>4800</c:v>
                </c:pt>
                <c:pt idx="20">
                  <c:v>4800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2940</c:v>
                </c:pt>
                <c:pt idx="28">
                  <c:v>12300</c:v>
                </c:pt>
                <c:pt idx="29">
                  <c:v>6120</c:v>
                </c:pt>
                <c:pt idx="30">
                  <c:v>0</c:v>
                </c:pt>
                <c:pt idx="31">
                  <c:v>0</c:v>
                </c:pt>
                <c:pt idx="33">
                  <c:v>5220</c:v>
                </c:pt>
                <c:pt idx="34">
                  <c:v>5220</c:v>
                </c:pt>
                <c:pt idx="35">
                  <c:v>4920</c:v>
                </c:pt>
                <c:pt idx="37">
                  <c:v>3000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5520</c:v>
                </c:pt>
              </c:numCache>
            </c:numRef>
          </c:val>
        </c:ser>
        <c:ser>
          <c:idx val="13"/>
          <c:order val="13"/>
          <c:tx>
            <c:strRef>
              <c:f>ภาระค่าใช้จ่ายแนวนอน58!$P$3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ภาระค่าใช้จ่ายแนวนอน58!$P$4:$P$46</c:f>
              <c:numCache>
                <c:ptCount val="43"/>
                <c:pt idx="3">
                  <c:v>2560</c:v>
                </c:pt>
                <c:pt idx="5">
                  <c:v>14280</c:v>
                </c:pt>
                <c:pt idx="6">
                  <c:v>13320</c:v>
                </c:pt>
                <c:pt idx="8">
                  <c:v>11520</c:v>
                </c:pt>
                <c:pt idx="9">
                  <c:v>8880</c:v>
                </c:pt>
                <c:pt idx="10">
                  <c:v>8760</c:v>
                </c:pt>
                <c:pt idx="11">
                  <c:v>7680</c:v>
                </c:pt>
                <c:pt idx="12">
                  <c:v>11520</c:v>
                </c:pt>
                <c:pt idx="13">
                  <c:v>10080</c:v>
                </c:pt>
                <c:pt idx="14">
                  <c:v>9000</c:v>
                </c:pt>
                <c:pt idx="16">
                  <c:v>8080</c:v>
                </c:pt>
                <c:pt idx="17">
                  <c:v>6000</c:v>
                </c:pt>
                <c:pt idx="18">
                  <c:v>5050</c:v>
                </c:pt>
                <c:pt idx="19">
                  <c:v>4920</c:v>
                </c:pt>
                <c:pt idx="20">
                  <c:v>4920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12240</c:v>
                </c:pt>
                <c:pt idx="28">
                  <c:v>12540</c:v>
                </c:pt>
                <c:pt idx="29">
                  <c:v>6000</c:v>
                </c:pt>
                <c:pt idx="30">
                  <c:v>6360</c:v>
                </c:pt>
                <c:pt idx="31">
                  <c:v>297900</c:v>
                </c:pt>
                <c:pt idx="33">
                  <c:v>5760</c:v>
                </c:pt>
                <c:pt idx="34">
                  <c:v>5760</c:v>
                </c:pt>
                <c:pt idx="35">
                  <c:v>5160</c:v>
                </c:pt>
                <c:pt idx="37">
                  <c:v>12120</c:v>
                </c:pt>
                <c:pt idx="38">
                  <c:v>9720</c:v>
                </c:pt>
                <c:pt idx="39">
                  <c:v>297900</c:v>
                </c:pt>
                <c:pt idx="40">
                  <c:v>297900</c:v>
                </c:pt>
                <c:pt idx="42">
                  <c:v>5760</c:v>
                </c:pt>
              </c:numCache>
            </c:numRef>
          </c:val>
        </c:ser>
        <c:ser>
          <c:idx val="14"/>
          <c:order val="14"/>
          <c:tx>
            <c:strRef>
              <c:f>ภาระค่าใช้จ่ายแนวนอน58!$Q$3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ภาระค่าใช้จ่ายแนวนอน58!$Q$4:$Q$46</c:f>
              <c:numCache>
                <c:ptCount val="43"/>
                <c:pt idx="0">
                  <c:v>0</c:v>
                </c:pt>
                <c:pt idx="3">
                  <c:v>2558</c:v>
                </c:pt>
                <c:pt idx="5">
                  <c:v>527400</c:v>
                </c:pt>
                <c:pt idx="6">
                  <c:v>437520</c:v>
                </c:pt>
                <c:pt idx="8">
                  <c:v>339060</c:v>
                </c:pt>
                <c:pt idx="9">
                  <c:v>257640</c:v>
                </c:pt>
                <c:pt idx="10">
                  <c:v>253440</c:v>
                </c:pt>
                <c:pt idx="11">
                  <c:v>227460</c:v>
                </c:pt>
                <c:pt idx="12">
                  <c:v>294480</c:v>
                </c:pt>
                <c:pt idx="13">
                  <c:v>250560</c:v>
                </c:pt>
                <c:pt idx="14">
                  <c:v>213540</c:v>
                </c:pt>
                <c:pt idx="16">
                  <c:v>213000</c:v>
                </c:pt>
                <c:pt idx="17">
                  <c:v>149040</c:v>
                </c:pt>
                <c:pt idx="18">
                  <c:v>129960</c:v>
                </c:pt>
                <c:pt idx="19">
                  <c:v>121920</c:v>
                </c:pt>
                <c:pt idx="20">
                  <c:v>117360</c:v>
                </c:pt>
                <c:pt idx="22">
                  <c:v>216000</c:v>
                </c:pt>
                <c:pt idx="23">
                  <c:v>108000</c:v>
                </c:pt>
                <c:pt idx="24">
                  <c:v>108000</c:v>
                </c:pt>
                <c:pt idx="25">
                  <c:v>0</c:v>
                </c:pt>
                <c:pt idx="27">
                  <c:v>364800</c:v>
                </c:pt>
                <c:pt idx="28">
                  <c:v>367320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148080</c:v>
                </c:pt>
                <c:pt idx="34">
                  <c:v>148080</c:v>
                </c:pt>
                <c:pt idx="35">
                  <c:v>131040</c:v>
                </c:pt>
                <c:pt idx="37">
                  <c:v>358560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148080</c:v>
                </c:pt>
              </c:numCache>
            </c:numRef>
          </c:val>
        </c:ser>
        <c:ser>
          <c:idx val="15"/>
          <c:order val="15"/>
          <c:tx>
            <c:strRef>
              <c:f>ภาระค่าใช้จ่ายแนวนอน58!$R$3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ภาระค่าใช้จ่ายแนวนอน58!$R$4:$R$46</c:f>
              <c:numCache>
                <c:ptCount val="43"/>
                <c:pt idx="3">
                  <c:v>2559</c:v>
                </c:pt>
                <c:pt idx="5">
                  <c:v>530940</c:v>
                </c:pt>
                <c:pt idx="6">
                  <c:v>440820</c:v>
                </c:pt>
                <c:pt idx="8">
                  <c:v>341820</c:v>
                </c:pt>
                <c:pt idx="9">
                  <c:v>259860</c:v>
                </c:pt>
                <c:pt idx="10">
                  <c:v>255420</c:v>
                </c:pt>
                <c:pt idx="11">
                  <c:v>229380</c:v>
                </c:pt>
                <c:pt idx="12">
                  <c:v>297240</c:v>
                </c:pt>
                <c:pt idx="13">
                  <c:v>253080</c:v>
                </c:pt>
                <c:pt idx="14">
                  <c:v>215640</c:v>
                </c:pt>
                <c:pt idx="16">
                  <c:v>220920</c:v>
                </c:pt>
                <c:pt idx="17">
                  <c:v>154800</c:v>
                </c:pt>
                <c:pt idx="18">
                  <c:v>134880</c:v>
                </c:pt>
                <c:pt idx="19">
                  <c:v>126720</c:v>
                </c:pt>
                <c:pt idx="20">
                  <c:v>122160</c:v>
                </c:pt>
                <c:pt idx="22">
                  <c:v>216000</c:v>
                </c:pt>
                <c:pt idx="23">
                  <c:v>108000</c:v>
                </c:pt>
                <c:pt idx="24">
                  <c:v>108000</c:v>
                </c:pt>
                <c:pt idx="25">
                  <c:v>0</c:v>
                </c:pt>
                <c:pt idx="27">
                  <c:v>367740</c:v>
                </c:pt>
                <c:pt idx="28">
                  <c:v>379620</c:v>
                </c:pt>
                <c:pt idx="29">
                  <c:v>165540</c:v>
                </c:pt>
                <c:pt idx="30">
                  <c:v>0</c:v>
                </c:pt>
                <c:pt idx="31">
                  <c:v>0</c:v>
                </c:pt>
                <c:pt idx="33">
                  <c:v>153300</c:v>
                </c:pt>
                <c:pt idx="34">
                  <c:v>153300</c:v>
                </c:pt>
                <c:pt idx="35">
                  <c:v>135960</c:v>
                </c:pt>
                <c:pt idx="37">
                  <c:v>361560</c:v>
                </c:pt>
                <c:pt idx="39">
                  <c:v>0</c:v>
                </c:pt>
                <c:pt idx="40">
                  <c:v>0</c:v>
                </c:pt>
                <c:pt idx="42">
                  <c:v>153600</c:v>
                </c:pt>
              </c:numCache>
            </c:numRef>
          </c:val>
        </c:ser>
        <c:ser>
          <c:idx val="16"/>
          <c:order val="16"/>
          <c:tx>
            <c:strRef>
              <c:f>ภาระค่าใช้จ่ายแนวนอน58!$S$3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ภาระค่าใช้จ่ายแนวนอน58!$S$4:$S$46</c:f>
              <c:numCache>
                <c:ptCount val="43"/>
                <c:pt idx="3">
                  <c:v>2560</c:v>
                </c:pt>
                <c:pt idx="5">
                  <c:v>545220</c:v>
                </c:pt>
                <c:pt idx="6">
                  <c:v>454140</c:v>
                </c:pt>
                <c:pt idx="8">
                  <c:v>353340</c:v>
                </c:pt>
                <c:pt idx="9">
                  <c:v>268740</c:v>
                </c:pt>
                <c:pt idx="10">
                  <c:v>264180</c:v>
                </c:pt>
                <c:pt idx="11">
                  <c:v>237060</c:v>
                </c:pt>
                <c:pt idx="12">
                  <c:v>308760</c:v>
                </c:pt>
                <c:pt idx="13">
                  <c:v>263160</c:v>
                </c:pt>
                <c:pt idx="14">
                  <c:v>224640</c:v>
                </c:pt>
                <c:pt idx="16">
                  <c:v>229000</c:v>
                </c:pt>
                <c:pt idx="17">
                  <c:v>160800</c:v>
                </c:pt>
                <c:pt idx="18">
                  <c:v>139930</c:v>
                </c:pt>
                <c:pt idx="19">
                  <c:v>131640</c:v>
                </c:pt>
                <c:pt idx="20">
                  <c:v>127080</c:v>
                </c:pt>
                <c:pt idx="22">
                  <c:v>216000</c:v>
                </c:pt>
                <c:pt idx="23">
                  <c:v>108000</c:v>
                </c:pt>
                <c:pt idx="24">
                  <c:v>108000</c:v>
                </c:pt>
                <c:pt idx="25">
                  <c:v>108000</c:v>
                </c:pt>
                <c:pt idx="27">
                  <c:v>379980</c:v>
                </c:pt>
                <c:pt idx="28">
                  <c:v>392160</c:v>
                </c:pt>
                <c:pt idx="29">
                  <c:v>171540</c:v>
                </c:pt>
                <c:pt idx="30">
                  <c:v>162000</c:v>
                </c:pt>
                <c:pt idx="31">
                  <c:v>297900</c:v>
                </c:pt>
                <c:pt idx="33">
                  <c:v>159060</c:v>
                </c:pt>
                <c:pt idx="34">
                  <c:v>159060</c:v>
                </c:pt>
                <c:pt idx="35">
                  <c:v>141120</c:v>
                </c:pt>
                <c:pt idx="37">
                  <c:v>373680</c:v>
                </c:pt>
                <c:pt idx="38">
                  <c:v>307120</c:v>
                </c:pt>
                <c:pt idx="39">
                  <c:v>297900</c:v>
                </c:pt>
                <c:pt idx="40">
                  <c:v>297900</c:v>
                </c:pt>
                <c:pt idx="42">
                  <c:v>159360</c:v>
                </c:pt>
              </c:numCache>
            </c:numRef>
          </c:val>
        </c:ser>
        <c:ser>
          <c:idx val="17"/>
          <c:order val="17"/>
          <c:tx>
            <c:strRef>
              <c:f>ภาระค่าใช้จ่ายแนวนอน58!$T$3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ภาระค่าใช้จ่ายแนวนอน58!$A$4:$A$46</c:f>
              <c:strCache>
                <c:ptCount val="43"/>
                <c:pt idx="0">
                  <c:v>ที่</c:v>
                </c:pt>
                <c:pt idx="5">
                  <c:v>1</c:v>
                </c:pt>
                <c:pt idx="6">
                  <c:v>2</c:v>
                </c:pt>
                <c:pt idx="7">
                  <c:v>สำนักงานปลัด อปท. (01)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กองคลัง  (04)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กองช่าง  (05)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2">
                  <c:v>31</c:v>
                </c:pt>
              </c:strCache>
            </c:strRef>
          </c:cat>
          <c:val>
            <c:numRef>
              <c:f>ภาระค่าใช้จ่ายแนวนอน58!$T$4:$T$46</c:f>
              <c:numCache>
                <c:ptCount val="43"/>
                <c:pt idx="0">
                  <c:v>0</c:v>
                </c:pt>
                <c:pt idx="25">
                  <c:v>0</c:v>
                </c:pt>
                <c:pt idx="28">
                  <c:v>0</c:v>
                </c:pt>
                <c:pt idx="31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22294049"/>
        <c:axId val="60987506"/>
      </c:barChart>
      <c:catAx>
        <c:axId val="22294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87506"/>
        <c:crosses val="autoZero"/>
        <c:auto val="1"/>
        <c:lblOffset val="100"/>
        <c:tickLblSkip val="1"/>
        <c:noMultiLvlLbl val="0"/>
      </c:catAx>
      <c:valAx>
        <c:axId val="60987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94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05"/>
          <c:y val="0.236"/>
          <c:w val="0.02075"/>
          <c:h val="0.5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Chart 1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60">
      <selection activeCell="F84" sqref="F84"/>
    </sheetView>
  </sheetViews>
  <sheetFormatPr defaultColWidth="9.140625" defaultRowHeight="12.75"/>
  <cols>
    <col min="1" max="1" width="4.57421875" style="1" customWidth="1"/>
    <col min="2" max="2" width="39.57421875" style="12" customWidth="1"/>
    <col min="3" max="3" width="10.7109375" style="4" customWidth="1"/>
    <col min="4" max="4" width="10.00390625" style="4" customWidth="1"/>
    <col min="5" max="5" width="8.8515625" style="13" customWidth="1"/>
    <col min="6" max="6" width="11.28125" style="16" customWidth="1"/>
    <col min="7" max="16384" width="9.140625" style="1" customWidth="1"/>
  </cols>
  <sheetData>
    <row r="1" spans="1:6" s="3" customFormat="1" ht="18">
      <c r="A1" s="5" t="s">
        <v>51</v>
      </c>
      <c r="B1" s="15" t="s">
        <v>0</v>
      </c>
      <c r="C1" s="2" t="s">
        <v>56</v>
      </c>
      <c r="D1" s="2" t="s">
        <v>57</v>
      </c>
      <c r="E1" s="19" t="s">
        <v>54</v>
      </c>
      <c r="F1" s="15" t="s">
        <v>70</v>
      </c>
    </row>
    <row r="2" spans="1:6" ht="18">
      <c r="A2" s="6">
        <v>1</v>
      </c>
      <c r="B2" s="8" t="s">
        <v>58</v>
      </c>
      <c r="C2" s="7" t="s">
        <v>17</v>
      </c>
      <c r="D2" s="7" t="s">
        <v>18</v>
      </c>
      <c r="E2" s="14">
        <v>1</v>
      </c>
      <c r="F2" s="8" t="s">
        <v>71</v>
      </c>
    </row>
    <row r="3" spans="1:6" ht="18">
      <c r="A3" s="6">
        <v>2</v>
      </c>
      <c r="B3" s="8" t="s">
        <v>59</v>
      </c>
      <c r="C3" s="7" t="s">
        <v>17</v>
      </c>
      <c r="D3" s="7" t="s">
        <v>18</v>
      </c>
      <c r="E3" s="14">
        <v>1</v>
      </c>
      <c r="F3" s="8" t="s">
        <v>72</v>
      </c>
    </row>
    <row r="4" spans="1:6" ht="18">
      <c r="A4" s="6"/>
      <c r="B4" s="8"/>
      <c r="C4" s="7"/>
      <c r="D4" s="7"/>
      <c r="E4" s="14"/>
      <c r="F4" s="8"/>
    </row>
    <row r="5" spans="1:6" ht="18">
      <c r="A5" s="6">
        <v>3</v>
      </c>
      <c r="B5" s="8" t="s">
        <v>60</v>
      </c>
      <c r="C5" s="7" t="s">
        <v>19</v>
      </c>
      <c r="D5" s="7" t="s">
        <v>20</v>
      </c>
      <c r="E5" s="14">
        <v>1</v>
      </c>
      <c r="F5" s="8" t="s">
        <v>94</v>
      </c>
    </row>
    <row r="6" spans="1:6" ht="18">
      <c r="A6" s="6">
        <v>4</v>
      </c>
      <c r="B6" s="8" t="s">
        <v>61</v>
      </c>
      <c r="C6" s="7" t="s">
        <v>19</v>
      </c>
      <c r="D6" s="7" t="s">
        <v>20</v>
      </c>
      <c r="E6" s="14">
        <v>1</v>
      </c>
      <c r="F6" s="8" t="s">
        <v>94</v>
      </c>
    </row>
    <row r="7" spans="1:6" ht="18">
      <c r="A7" s="6"/>
      <c r="B7" s="8"/>
      <c r="C7" s="7"/>
      <c r="D7" s="7"/>
      <c r="E7" s="14"/>
      <c r="F7" s="8"/>
    </row>
    <row r="8" spans="1:6" ht="18">
      <c r="A8" s="6">
        <v>5</v>
      </c>
      <c r="B8" s="8" t="s">
        <v>65</v>
      </c>
      <c r="C8" s="7" t="s">
        <v>34</v>
      </c>
      <c r="D8" s="7" t="s">
        <v>35</v>
      </c>
      <c r="E8" s="14">
        <v>1</v>
      </c>
      <c r="F8" s="8" t="s">
        <v>94</v>
      </c>
    </row>
    <row r="9" spans="1:6" ht="18">
      <c r="A9" s="6">
        <v>6</v>
      </c>
      <c r="B9" s="8" t="s">
        <v>66</v>
      </c>
      <c r="C9" s="7" t="s">
        <v>34</v>
      </c>
      <c r="D9" s="7" t="s">
        <v>35</v>
      </c>
      <c r="E9" s="14">
        <v>1</v>
      </c>
      <c r="F9" s="8" t="s">
        <v>93</v>
      </c>
    </row>
    <row r="10" spans="1:6" ht="18">
      <c r="A10" s="6"/>
      <c r="B10" s="8"/>
      <c r="C10" s="7"/>
      <c r="D10" s="7"/>
      <c r="E10" s="14"/>
      <c r="F10" s="8"/>
    </row>
    <row r="11" spans="1:6" ht="18">
      <c r="A11" s="6">
        <v>7</v>
      </c>
      <c r="B11" s="8" t="s">
        <v>63</v>
      </c>
      <c r="C11" s="7" t="s">
        <v>30</v>
      </c>
      <c r="D11" s="7" t="s">
        <v>31</v>
      </c>
      <c r="E11" s="14">
        <v>1</v>
      </c>
      <c r="F11" s="8" t="s">
        <v>74</v>
      </c>
    </row>
    <row r="12" spans="1:6" ht="18">
      <c r="A12" s="6">
        <v>8</v>
      </c>
      <c r="B12" s="8" t="s">
        <v>64</v>
      </c>
      <c r="C12" s="7" t="s">
        <v>30</v>
      </c>
      <c r="D12" s="7" t="s">
        <v>31</v>
      </c>
      <c r="E12" s="14">
        <v>1</v>
      </c>
      <c r="F12" s="8" t="s">
        <v>75</v>
      </c>
    </row>
    <row r="13" spans="1:6" ht="18">
      <c r="A13" s="6"/>
      <c r="B13" s="8"/>
      <c r="C13" s="7"/>
      <c r="D13" s="7"/>
      <c r="E13" s="14"/>
      <c r="F13" s="8"/>
    </row>
    <row r="14" spans="1:6" ht="18">
      <c r="A14" s="6">
        <v>9</v>
      </c>
      <c r="B14" s="8" t="s">
        <v>67</v>
      </c>
      <c r="C14" s="7" t="s">
        <v>42</v>
      </c>
      <c r="D14" s="7" t="s">
        <v>43</v>
      </c>
      <c r="E14" s="14">
        <v>1</v>
      </c>
      <c r="F14" s="8" t="s">
        <v>94</v>
      </c>
    </row>
    <row r="15" spans="1:6" ht="18">
      <c r="A15" s="6"/>
      <c r="B15" s="8"/>
      <c r="C15" s="7"/>
      <c r="D15" s="7"/>
      <c r="E15" s="14"/>
      <c r="F15" s="8"/>
    </row>
    <row r="16" spans="1:6" ht="18">
      <c r="A16" s="8">
        <v>10</v>
      </c>
      <c r="B16" s="8" t="s">
        <v>69</v>
      </c>
      <c r="C16" s="7" t="s">
        <v>49</v>
      </c>
      <c r="D16" s="7" t="s">
        <v>50</v>
      </c>
      <c r="E16" s="11">
        <v>1</v>
      </c>
      <c r="F16" s="10">
        <v>1</v>
      </c>
    </row>
    <row r="17" spans="1:6" ht="18">
      <c r="A17" s="8"/>
      <c r="B17" s="8"/>
      <c r="C17" s="7"/>
      <c r="D17" s="7"/>
      <c r="E17" s="11"/>
      <c r="F17" s="10"/>
    </row>
    <row r="18" spans="1:6" ht="18">
      <c r="A18" s="6">
        <v>11</v>
      </c>
      <c r="B18" s="8" t="s">
        <v>68</v>
      </c>
      <c r="C18" s="7" t="s">
        <v>46</v>
      </c>
      <c r="D18" s="7" t="s">
        <v>47</v>
      </c>
      <c r="E18" s="14">
        <v>1</v>
      </c>
      <c r="F18" s="8" t="s">
        <v>76</v>
      </c>
    </row>
    <row r="19" spans="1:6" ht="18">
      <c r="A19" s="6"/>
      <c r="B19" s="8"/>
      <c r="C19" s="7"/>
      <c r="D19" s="7"/>
      <c r="E19" s="14"/>
      <c r="F19" s="8"/>
    </row>
    <row r="20" spans="1:6" ht="18">
      <c r="A20" s="6">
        <v>12</v>
      </c>
      <c r="B20" s="8" t="s">
        <v>62</v>
      </c>
      <c r="C20" s="7" t="s">
        <v>19</v>
      </c>
      <c r="D20" s="7" t="s">
        <v>23</v>
      </c>
      <c r="E20" s="14">
        <v>1</v>
      </c>
      <c r="F20" s="8" t="s">
        <v>89</v>
      </c>
    </row>
    <row r="21" spans="1:6" ht="18">
      <c r="A21" s="6"/>
      <c r="B21" s="8"/>
      <c r="C21" s="7"/>
      <c r="D21" s="7"/>
      <c r="E21" s="14"/>
      <c r="F21" s="8"/>
    </row>
    <row r="22" spans="1:6" ht="18">
      <c r="A22" s="6">
        <v>13</v>
      </c>
      <c r="B22" s="8" t="s">
        <v>77</v>
      </c>
      <c r="C22" s="7" t="s">
        <v>19</v>
      </c>
      <c r="D22" s="7" t="s">
        <v>25</v>
      </c>
      <c r="E22" s="14">
        <v>1</v>
      </c>
      <c r="F22" s="8" t="s">
        <v>78</v>
      </c>
    </row>
    <row r="23" spans="1:6" ht="18">
      <c r="A23" s="6"/>
      <c r="B23" s="8"/>
      <c r="C23" s="7"/>
      <c r="D23" s="7"/>
      <c r="E23" s="14"/>
      <c r="F23" s="8"/>
    </row>
    <row r="24" spans="1:6" ht="18">
      <c r="A24" s="6">
        <v>14</v>
      </c>
      <c r="B24" s="8" t="s">
        <v>3</v>
      </c>
      <c r="C24" s="7" t="s">
        <v>19</v>
      </c>
      <c r="D24" s="7" t="s">
        <v>24</v>
      </c>
      <c r="E24" s="14">
        <v>1</v>
      </c>
      <c r="F24" s="8" t="s">
        <v>94</v>
      </c>
    </row>
    <row r="25" spans="1:6" ht="18">
      <c r="A25" s="6"/>
      <c r="B25" s="8"/>
      <c r="C25" s="7"/>
      <c r="D25" s="7"/>
      <c r="E25" s="14"/>
      <c r="F25" s="8"/>
    </row>
    <row r="26" spans="1:6" ht="18">
      <c r="A26" s="6">
        <v>15</v>
      </c>
      <c r="B26" s="8" t="s">
        <v>2</v>
      </c>
      <c r="C26" s="7" t="s">
        <v>19</v>
      </c>
      <c r="D26" s="7" t="s">
        <v>22</v>
      </c>
      <c r="E26" s="14">
        <v>1</v>
      </c>
      <c r="F26" s="8" t="s">
        <v>73</v>
      </c>
    </row>
    <row r="27" spans="1:6" ht="18">
      <c r="A27" s="6"/>
      <c r="B27" s="8" t="s">
        <v>2</v>
      </c>
      <c r="C27" s="7" t="s">
        <v>19</v>
      </c>
      <c r="D27" s="7" t="s">
        <v>22</v>
      </c>
      <c r="E27" s="14">
        <v>1</v>
      </c>
      <c r="F27" s="8" t="s">
        <v>94</v>
      </c>
    </row>
    <row r="28" spans="1:6" ht="18">
      <c r="A28" s="6"/>
      <c r="B28" s="8" t="s">
        <v>2</v>
      </c>
      <c r="C28" s="7" t="s">
        <v>42</v>
      </c>
      <c r="D28" s="7" t="s">
        <v>22</v>
      </c>
      <c r="E28" s="14">
        <v>1</v>
      </c>
      <c r="F28" s="8" t="s">
        <v>94</v>
      </c>
    </row>
    <row r="29" spans="1:6" ht="18">
      <c r="A29" s="6"/>
      <c r="B29" s="8" t="s">
        <v>2</v>
      </c>
      <c r="C29" s="7" t="s">
        <v>46</v>
      </c>
      <c r="D29" s="7" t="s">
        <v>22</v>
      </c>
      <c r="E29" s="14">
        <v>1</v>
      </c>
      <c r="F29" s="8" t="s">
        <v>92</v>
      </c>
    </row>
    <row r="30" spans="1:6" ht="18">
      <c r="A30" s="6"/>
      <c r="B30" s="8"/>
      <c r="C30" s="7"/>
      <c r="D30" s="7"/>
      <c r="E30" s="14"/>
      <c r="F30" s="8"/>
    </row>
    <row r="31" spans="1:6" ht="18">
      <c r="A31" s="6">
        <v>16</v>
      </c>
      <c r="B31" s="8" t="s">
        <v>1</v>
      </c>
      <c r="C31" s="7" t="s">
        <v>19</v>
      </c>
      <c r="D31" s="7" t="s">
        <v>21</v>
      </c>
      <c r="E31" s="14">
        <v>1</v>
      </c>
      <c r="F31" s="8" t="s">
        <v>88</v>
      </c>
    </row>
    <row r="32" spans="1:6" ht="18">
      <c r="A32" s="6"/>
      <c r="B32" s="8" t="s">
        <v>1</v>
      </c>
      <c r="C32" s="7" t="s">
        <v>19</v>
      </c>
      <c r="D32" s="7" t="s">
        <v>21</v>
      </c>
      <c r="E32" s="14">
        <v>1</v>
      </c>
      <c r="F32" s="8" t="s">
        <v>94</v>
      </c>
    </row>
    <row r="33" spans="1:6" ht="18">
      <c r="A33" s="6"/>
      <c r="B33" s="8"/>
      <c r="C33" s="7"/>
      <c r="D33" s="7"/>
      <c r="E33" s="14"/>
      <c r="F33" s="8"/>
    </row>
    <row r="34" spans="1:6" ht="18">
      <c r="A34" s="6">
        <v>17</v>
      </c>
      <c r="B34" s="8" t="s">
        <v>99</v>
      </c>
      <c r="C34" s="7" t="s">
        <v>19</v>
      </c>
      <c r="D34" s="7" t="s">
        <v>26</v>
      </c>
      <c r="E34" s="14">
        <v>1</v>
      </c>
      <c r="F34" s="8" t="s">
        <v>80</v>
      </c>
    </row>
    <row r="35" spans="1:6" ht="18">
      <c r="A35" s="6"/>
      <c r="B35" s="8"/>
      <c r="C35" s="7"/>
      <c r="D35" s="7"/>
      <c r="E35" s="14"/>
      <c r="F35" s="8"/>
    </row>
    <row r="36" spans="1:6" ht="18">
      <c r="A36" s="6">
        <v>18</v>
      </c>
      <c r="B36" s="8" t="s">
        <v>95</v>
      </c>
      <c r="C36" s="7" t="s">
        <v>19</v>
      </c>
      <c r="D36" s="7" t="s">
        <v>27</v>
      </c>
      <c r="E36" s="14">
        <v>1</v>
      </c>
      <c r="F36" s="8" t="s">
        <v>94</v>
      </c>
    </row>
    <row r="37" spans="1:6" ht="18">
      <c r="A37" s="6"/>
      <c r="B37" s="8"/>
      <c r="C37" s="7"/>
      <c r="D37" s="7"/>
      <c r="E37" s="14"/>
      <c r="F37" s="8"/>
    </row>
    <row r="38" spans="1:6" ht="18">
      <c r="A38" s="6">
        <v>19</v>
      </c>
      <c r="B38" s="8" t="s">
        <v>4</v>
      </c>
      <c r="C38" s="7" t="s">
        <v>19</v>
      </c>
      <c r="D38" s="7" t="s">
        <v>28</v>
      </c>
      <c r="E38" s="14">
        <v>1</v>
      </c>
      <c r="F38" s="8" t="s">
        <v>90</v>
      </c>
    </row>
    <row r="39" spans="1:6" ht="18">
      <c r="A39" s="6"/>
      <c r="B39" s="8"/>
      <c r="C39" s="7"/>
      <c r="D39" s="7"/>
      <c r="E39" s="14"/>
      <c r="F39" s="8"/>
    </row>
    <row r="40" spans="1:6" ht="18">
      <c r="A40" s="6">
        <v>20</v>
      </c>
      <c r="B40" s="8" t="s">
        <v>9</v>
      </c>
      <c r="C40" s="7" t="s">
        <v>34</v>
      </c>
      <c r="D40" s="7" t="s">
        <v>37</v>
      </c>
      <c r="E40" s="14">
        <v>1</v>
      </c>
      <c r="F40" s="8" t="s">
        <v>84</v>
      </c>
    </row>
    <row r="41" spans="1:6" ht="18">
      <c r="A41" s="6"/>
      <c r="B41" s="8"/>
      <c r="C41" s="7"/>
      <c r="D41" s="7"/>
      <c r="E41" s="14"/>
      <c r="F41" s="8"/>
    </row>
    <row r="42" spans="1:6" ht="18">
      <c r="A42" s="6">
        <v>21</v>
      </c>
      <c r="B42" s="8" t="s">
        <v>8</v>
      </c>
      <c r="C42" s="7" t="s">
        <v>34</v>
      </c>
      <c r="D42" s="7" t="s">
        <v>36</v>
      </c>
      <c r="E42" s="14">
        <v>1</v>
      </c>
      <c r="F42" s="8" t="s">
        <v>94</v>
      </c>
    </row>
    <row r="43" spans="1:6" ht="18">
      <c r="A43" s="8"/>
      <c r="B43" s="8" t="s">
        <v>106</v>
      </c>
      <c r="C43" s="7" t="s">
        <v>49</v>
      </c>
      <c r="D43" s="7" t="s">
        <v>36</v>
      </c>
      <c r="E43" s="11">
        <v>1</v>
      </c>
      <c r="F43" s="11" t="s">
        <v>96</v>
      </c>
    </row>
    <row r="44" spans="1:6" ht="18">
      <c r="A44" s="8"/>
      <c r="B44" s="8"/>
      <c r="C44" s="7"/>
      <c r="D44" s="7"/>
      <c r="E44" s="11"/>
      <c r="F44" s="11"/>
    </row>
    <row r="45" spans="1:6" ht="18">
      <c r="A45" s="6">
        <v>22</v>
      </c>
      <c r="B45" s="8" t="s">
        <v>13</v>
      </c>
      <c r="C45" s="7" t="s">
        <v>34</v>
      </c>
      <c r="D45" s="7" t="s">
        <v>41</v>
      </c>
      <c r="E45" s="14">
        <v>1</v>
      </c>
      <c r="F45" s="8" t="s">
        <v>85</v>
      </c>
    </row>
    <row r="46" spans="1:6" ht="18">
      <c r="A46" s="6"/>
      <c r="B46" s="8" t="s">
        <v>13</v>
      </c>
      <c r="C46" s="7" t="s">
        <v>34</v>
      </c>
      <c r="D46" s="7" t="s">
        <v>41</v>
      </c>
      <c r="E46" s="14">
        <v>1</v>
      </c>
      <c r="F46" s="8" t="s">
        <v>94</v>
      </c>
    </row>
    <row r="47" spans="1:6" ht="18">
      <c r="A47" s="6"/>
      <c r="B47" s="8"/>
      <c r="C47" s="7"/>
      <c r="D47" s="7"/>
      <c r="E47" s="14"/>
      <c r="F47" s="8"/>
    </row>
    <row r="48" spans="1:6" ht="18">
      <c r="A48" s="6">
        <v>23</v>
      </c>
      <c r="B48" s="8" t="s">
        <v>12</v>
      </c>
      <c r="C48" s="7" t="s">
        <v>34</v>
      </c>
      <c r="D48" s="7" t="s">
        <v>40</v>
      </c>
      <c r="E48" s="14">
        <v>1</v>
      </c>
      <c r="F48" s="8" t="s">
        <v>79</v>
      </c>
    </row>
    <row r="49" spans="1:6" ht="18">
      <c r="A49" s="6"/>
      <c r="B49" s="8"/>
      <c r="C49" s="7"/>
      <c r="D49" s="7"/>
      <c r="E49" s="14"/>
      <c r="F49" s="8"/>
    </row>
    <row r="50" spans="1:6" ht="18">
      <c r="A50" s="6">
        <v>24</v>
      </c>
      <c r="B50" s="8" t="s">
        <v>11</v>
      </c>
      <c r="C50" s="7" t="s">
        <v>34</v>
      </c>
      <c r="D50" s="7" t="s">
        <v>39</v>
      </c>
      <c r="E50" s="14">
        <v>1</v>
      </c>
      <c r="F50" s="8" t="s">
        <v>94</v>
      </c>
    </row>
    <row r="51" spans="1:6" ht="18">
      <c r="A51" s="6"/>
      <c r="B51" s="8" t="s">
        <v>11</v>
      </c>
      <c r="C51" s="7" t="s">
        <v>46</v>
      </c>
      <c r="D51" s="7" t="s">
        <v>39</v>
      </c>
      <c r="E51" s="14">
        <v>1</v>
      </c>
      <c r="F51" s="8" t="s">
        <v>94</v>
      </c>
    </row>
    <row r="52" spans="1:6" ht="18">
      <c r="A52" s="6"/>
      <c r="B52" s="8"/>
      <c r="C52" s="7"/>
      <c r="D52" s="7"/>
      <c r="E52" s="14"/>
      <c r="F52" s="8"/>
    </row>
    <row r="53" spans="1:6" ht="18">
      <c r="A53" s="6">
        <v>25</v>
      </c>
      <c r="B53" s="8" t="s">
        <v>10</v>
      </c>
      <c r="C53" s="7" t="s">
        <v>34</v>
      </c>
      <c r="D53" s="7" t="s">
        <v>38</v>
      </c>
      <c r="E53" s="14">
        <v>1</v>
      </c>
      <c r="F53" s="8" t="s">
        <v>83</v>
      </c>
    </row>
    <row r="54" spans="1:6" ht="18">
      <c r="A54" s="6"/>
      <c r="B54" s="8"/>
      <c r="C54" s="7"/>
      <c r="D54" s="7"/>
      <c r="E54" s="14"/>
      <c r="F54" s="8"/>
    </row>
    <row r="55" spans="1:6" ht="18">
      <c r="A55" s="6">
        <v>26</v>
      </c>
      <c r="B55" s="8" t="s">
        <v>15</v>
      </c>
      <c r="C55" s="7" t="s">
        <v>42</v>
      </c>
      <c r="D55" s="7" t="s">
        <v>45</v>
      </c>
      <c r="E55" s="14">
        <v>1</v>
      </c>
      <c r="F55" s="8" t="s">
        <v>94</v>
      </c>
    </row>
    <row r="56" spans="1:6" ht="18">
      <c r="A56" s="6"/>
      <c r="B56" s="8"/>
      <c r="C56" s="7"/>
      <c r="D56" s="7"/>
      <c r="E56" s="14"/>
      <c r="F56" s="8"/>
    </row>
    <row r="57" spans="1:6" ht="18">
      <c r="A57" s="6">
        <v>27</v>
      </c>
      <c r="B57" s="8" t="s">
        <v>14</v>
      </c>
      <c r="C57" s="7" t="s">
        <v>42</v>
      </c>
      <c r="D57" s="7" t="s">
        <v>44</v>
      </c>
      <c r="E57" s="14">
        <v>1</v>
      </c>
      <c r="F57" s="8" t="s">
        <v>81</v>
      </c>
    </row>
    <row r="58" spans="1:6" ht="18">
      <c r="A58" s="6"/>
      <c r="B58" s="8"/>
      <c r="C58" s="7"/>
      <c r="D58" s="7"/>
      <c r="E58" s="14"/>
      <c r="F58" s="8"/>
    </row>
    <row r="59" spans="1:6" ht="18">
      <c r="A59" s="6">
        <v>28</v>
      </c>
      <c r="B59" s="8" t="s">
        <v>7</v>
      </c>
      <c r="C59" s="7" t="s">
        <v>34</v>
      </c>
      <c r="D59" s="7" t="s">
        <v>33</v>
      </c>
      <c r="E59" s="14">
        <v>1</v>
      </c>
      <c r="F59" s="8" t="s">
        <v>94</v>
      </c>
    </row>
    <row r="60" spans="1:6" ht="18">
      <c r="A60" s="6"/>
      <c r="B60" s="8" t="s">
        <v>7</v>
      </c>
      <c r="C60" s="7" t="s">
        <v>30</v>
      </c>
      <c r="D60" s="7" t="s">
        <v>33</v>
      </c>
      <c r="E60" s="14">
        <v>1</v>
      </c>
      <c r="F60" s="8" t="s">
        <v>94</v>
      </c>
    </row>
    <row r="61" spans="1:6" ht="18">
      <c r="A61" s="6"/>
      <c r="B61" s="8"/>
      <c r="C61" s="7"/>
      <c r="D61" s="7"/>
      <c r="E61" s="14"/>
      <c r="F61" s="8"/>
    </row>
    <row r="62" spans="1:6" ht="17.25" customHeight="1">
      <c r="A62" s="6">
        <v>29</v>
      </c>
      <c r="B62" s="8" t="s">
        <v>6</v>
      </c>
      <c r="C62" s="7" t="s">
        <v>30</v>
      </c>
      <c r="D62" s="7" t="s">
        <v>32</v>
      </c>
      <c r="E62" s="14">
        <v>1</v>
      </c>
      <c r="F62" s="8" t="s">
        <v>86</v>
      </c>
    </row>
    <row r="63" spans="1:6" ht="18">
      <c r="A63" s="6"/>
      <c r="B63" s="8" t="s">
        <v>6</v>
      </c>
      <c r="C63" s="7" t="s">
        <v>30</v>
      </c>
      <c r="D63" s="7" t="s">
        <v>32</v>
      </c>
      <c r="E63" s="14">
        <v>1</v>
      </c>
      <c r="F63" s="8" t="s">
        <v>87</v>
      </c>
    </row>
    <row r="64" spans="1:6" ht="18">
      <c r="A64" s="6"/>
      <c r="B64" s="8"/>
      <c r="C64" s="7"/>
      <c r="D64" s="7"/>
      <c r="E64" s="14"/>
      <c r="F64" s="8"/>
    </row>
    <row r="65" spans="1:6" ht="18">
      <c r="A65" s="6">
        <v>30</v>
      </c>
      <c r="B65" s="8" t="s">
        <v>104</v>
      </c>
      <c r="C65" s="7" t="s">
        <v>30</v>
      </c>
      <c r="D65" s="7" t="s">
        <v>105</v>
      </c>
      <c r="E65" s="14">
        <v>1</v>
      </c>
      <c r="F65" s="8" t="s">
        <v>94</v>
      </c>
    </row>
    <row r="66" spans="1:6" ht="18">
      <c r="A66" s="6"/>
      <c r="B66" s="8"/>
      <c r="C66" s="7"/>
      <c r="D66" s="7"/>
      <c r="E66" s="14"/>
      <c r="F66" s="8"/>
    </row>
    <row r="67" spans="1:6" ht="18">
      <c r="A67" s="6">
        <v>31</v>
      </c>
      <c r="B67" s="8" t="s">
        <v>102</v>
      </c>
      <c r="C67" s="7" t="s">
        <v>30</v>
      </c>
      <c r="D67" s="7" t="s">
        <v>103</v>
      </c>
      <c r="E67" s="14">
        <v>1</v>
      </c>
      <c r="F67" s="8" t="s">
        <v>94</v>
      </c>
    </row>
    <row r="68" spans="1:6" ht="18">
      <c r="A68" s="6"/>
      <c r="B68" s="8"/>
      <c r="C68" s="7"/>
      <c r="D68" s="7"/>
      <c r="E68" s="14"/>
      <c r="F68" s="8"/>
    </row>
    <row r="69" spans="1:6" ht="18">
      <c r="A69" s="6">
        <v>32</v>
      </c>
      <c r="B69" s="8" t="s">
        <v>5</v>
      </c>
      <c r="C69" s="7" t="s">
        <v>19</v>
      </c>
      <c r="D69" s="7" t="s">
        <v>29</v>
      </c>
      <c r="E69" s="14">
        <v>1</v>
      </c>
      <c r="F69" s="8" t="s">
        <v>91</v>
      </c>
    </row>
    <row r="70" spans="1:6" ht="18">
      <c r="A70" s="6"/>
      <c r="B70" s="8"/>
      <c r="C70" s="7"/>
      <c r="D70" s="7"/>
      <c r="E70" s="14"/>
      <c r="F70" s="8"/>
    </row>
    <row r="71" spans="1:12" s="16" customFormat="1" ht="18">
      <c r="A71" s="6">
        <v>33</v>
      </c>
      <c r="B71" s="8" t="s">
        <v>100</v>
      </c>
      <c r="C71" s="7" t="s">
        <v>19</v>
      </c>
      <c r="D71" s="7" t="s">
        <v>101</v>
      </c>
      <c r="E71" s="14">
        <v>1</v>
      </c>
      <c r="F71" s="8" t="s">
        <v>94</v>
      </c>
      <c r="G71" s="9"/>
      <c r="H71" s="9"/>
      <c r="I71" s="9"/>
      <c r="J71" s="9"/>
      <c r="K71" s="9"/>
      <c r="L71" s="9"/>
    </row>
    <row r="72" spans="1:12" s="16" customFormat="1" ht="18">
      <c r="A72" s="6"/>
      <c r="B72" s="8"/>
      <c r="C72" s="7"/>
      <c r="D72" s="7"/>
      <c r="E72" s="14"/>
      <c r="F72" s="8"/>
      <c r="G72" s="9"/>
      <c r="H72" s="9"/>
      <c r="I72" s="9"/>
      <c r="J72" s="9"/>
      <c r="K72" s="9"/>
      <c r="L72" s="9"/>
    </row>
    <row r="73" spans="1:12" s="16" customFormat="1" ht="18">
      <c r="A73" s="6">
        <v>34</v>
      </c>
      <c r="B73" s="8" t="s">
        <v>16</v>
      </c>
      <c r="C73" s="7" t="s">
        <v>46</v>
      </c>
      <c r="D73" s="7" t="s">
        <v>48</v>
      </c>
      <c r="E73" s="14">
        <v>1</v>
      </c>
      <c r="F73" s="8" t="s">
        <v>82</v>
      </c>
      <c r="G73" s="9"/>
      <c r="H73" s="9"/>
      <c r="I73" s="9"/>
      <c r="J73" s="9"/>
      <c r="K73" s="9"/>
      <c r="L73" s="9"/>
    </row>
    <row r="75" spans="1:6" ht="18">
      <c r="A75" s="17"/>
      <c r="B75" s="20" t="s">
        <v>55</v>
      </c>
      <c r="C75" s="18"/>
      <c r="D75" s="18"/>
      <c r="E75" s="21">
        <f>SUM(E2:E73)</f>
        <v>43</v>
      </c>
      <c r="F7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6"/>
  <sheetViews>
    <sheetView zoomScale="90" zoomScaleNormal="90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4.57421875" style="22" customWidth="1"/>
    <col min="2" max="2" width="35.00390625" style="22" customWidth="1"/>
    <col min="3" max="3" width="7.00390625" style="22" customWidth="1"/>
    <col min="4" max="4" width="11.57421875" style="22" bestFit="1" customWidth="1"/>
    <col min="5" max="5" width="9.140625" style="22" customWidth="1"/>
    <col min="6" max="6" width="9.28125" style="22" bestFit="1" customWidth="1"/>
    <col min="7" max="8" width="8.140625" style="22" bestFit="1" customWidth="1"/>
    <col min="9" max="9" width="9.140625" style="22" customWidth="1"/>
    <col min="10" max="12" width="8.140625" style="22" bestFit="1" customWidth="1"/>
    <col min="13" max="16384" width="9.140625" style="22" customWidth="1"/>
  </cols>
  <sheetData>
    <row r="1" ht="18.75">
      <c r="H1" s="22">
        <v>31</v>
      </c>
    </row>
    <row r="2" ht="18.75">
      <c r="A2" s="22" t="s">
        <v>98</v>
      </c>
    </row>
    <row r="3" spans="1:25" ht="21">
      <c r="A3" s="23" t="s">
        <v>51</v>
      </c>
      <c r="B3" s="24" t="s">
        <v>109</v>
      </c>
      <c r="C3" s="23" t="s">
        <v>54</v>
      </c>
      <c r="D3" s="23" t="s">
        <v>111</v>
      </c>
      <c r="E3" s="25" t="s">
        <v>55</v>
      </c>
      <c r="F3" s="183" t="s">
        <v>113</v>
      </c>
      <c r="G3" s="184"/>
      <c r="H3" s="185"/>
      <c r="I3" s="26"/>
      <c r="J3" s="183" t="s">
        <v>150</v>
      </c>
      <c r="K3" s="184"/>
      <c r="L3" s="185"/>
      <c r="N3" s="27"/>
      <c r="O3" s="27"/>
      <c r="P3" s="28"/>
      <c r="Q3" s="28"/>
      <c r="R3" s="28"/>
      <c r="S3" s="28"/>
      <c r="T3" s="28"/>
      <c r="U3" s="28">
        <v>60450</v>
      </c>
      <c r="V3" s="28"/>
      <c r="W3" s="28"/>
      <c r="X3" s="28"/>
      <c r="Y3" s="28"/>
    </row>
    <row r="4" spans="1:25" ht="21">
      <c r="A4" s="29"/>
      <c r="B4" s="30"/>
      <c r="C4" s="29" t="s">
        <v>110</v>
      </c>
      <c r="D4" s="29" t="s">
        <v>112</v>
      </c>
      <c r="E4" s="31"/>
      <c r="F4" s="67">
        <v>2558</v>
      </c>
      <c r="G4" s="68">
        <v>2559</v>
      </c>
      <c r="H4" s="69">
        <v>2560</v>
      </c>
      <c r="I4" s="26"/>
      <c r="J4" s="67">
        <v>2558</v>
      </c>
      <c r="K4" s="68">
        <v>2559</v>
      </c>
      <c r="L4" s="69">
        <v>2560</v>
      </c>
      <c r="N4" s="33"/>
      <c r="O4" s="33"/>
      <c r="P4" s="34"/>
      <c r="Q4" s="34"/>
      <c r="R4" s="34"/>
      <c r="S4" s="34"/>
      <c r="T4" s="34"/>
      <c r="U4" s="34">
        <v>59500</v>
      </c>
      <c r="V4" s="34">
        <v>70350</v>
      </c>
      <c r="W4" s="34"/>
      <c r="X4" s="34"/>
      <c r="Y4" s="34"/>
    </row>
    <row r="5" spans="1:25" ht="21">
      <c r="A5" s="32">
        <v>1</v>
      </c>
      <c r="B5" s="35" t="s">
        <v>200</v>
      </c>
      <c r="C5" s="32">
        <v>1</v>
      </c>
      <c r="D5" s="36">
        <v>26660</v>
      </c>
      <c r="E5" s="37">
        <f>D5*12+134400</f>
        <v>454320</v>
      </c>
      <c r="F5" s="38">
        <f>(J5-D5)*12</f>
        <v>13680</v>
      </c>
      <c r="G5" s="39">
        <f>(K5-J5)*12</f>
        <v>13560</v>
      </c>
      <c r="H5" s="39">
        <f>(L5-K5)*12</f>
        <v>14040</v>
      </c>
      <c r="I5" s="40"/>
      <c r="J5" s="39">
        <v>27800</v>
      </c>
      <c r="K5" s="39">
        <v>28930</v>
      </c>
      <c r="L5" s="39">
        <v>30100</v>
      </c>
      <c r="N5" s="33"/>
      <c r="O5" s="33"/>
      <c r="P5" s="34"/>
      <c r="Q5" s="34"/>
      <c r="R5" s="34"/>
      <c r="S5" s="34"/>
      <c r="T5" s="34"/>
      <c r="U5" s="34">
        <v>58560</v>
      </c>
      <c r="V5" s="34">
        <v>69240</v>
      </c>
      <c r="W5" s="34"/>
      <c r="X5" s="34"/>
      <c r="Y5" s="34"/>
    </row>
    <row r="6" spans="1:25" ht="21">
      <c r="A6" s="32">
        <v>2</v>
      </c>
      <c r="B6" s="35" t="s">
        <v>222</v>
      </c>
      <c r="C6" s="32">
        <v>1</v>
      </c>
      <c r="D6" s="36">
        <v>28030</v>
      </c>
      <c r="E6" s="37">
        <f>SUM(D6+3500)*12</f>
        <v>378360</v>
      </c>
      <c r="F6" s="38">
        <f>(J6-D6)*12</f>
        <v>12960</v>
      </c>
      <c r="G6" s="39">
        <f>(K6-J6)*12</f>
        <v>13320</v>
      </c>
      <c r="H6" s="39">
        <f>(L6-K6)*12</f>
        <v>13440</v>
      </c>
      <c r="I6" s="40"/>
      <c r="J6" s="39">
        <v>29110</v>
      </c>
      <c r="K6" s="39">
        <v>30220</v>
      </c>
      <c r="L6" s="39">
        <v>31340</v>
      </c>
      <c r="N6" s="33"/>
      <c r="O6" s="33"/>
      <c r="P6" s="34"/>
      <c r="Q6" s="34"/>
      <c r="R6" s="34"/>
      <c r="S6" s="34"/>
      <c r="T6" s="34"/>
      <c r="U6" s="34">
        <v>57640</v>
      </c>
      <c r="V6" s="34">
        <v>68150</v>
      </c>
      <c r="W6" s="34"/>
      <c r="X6" s="34"/>
      <c r="Y6" s="34"/>
    </row>
    <row r="7" spans="1:25" ht="18.75" customHeight="1">
      <c r="A7" s="26"/>
      <c r="B7" s="26"/>
      <c r="C7" s="41"/>
      <c r="D7" s="26"/>
      <c r="E7" s="26"/>
      <c r="F7" s="26"/>
      <c r="G7" s="26"/>
      <c r="H7" s="26"/>
      <c r="J7" s="26"/>
      <c r="K7" s="26"/>
      <c r="L7" s="26"/>
      <c r="N7" s="33"/>
      <c r="O7" s="33"/>
      <c r="P7" s="34"/>
      <c r="Q7" s="34"/>
      <c r="R7" s="34"/>
      <c r="S7" s="34"/>
      <c r="T7" s="34">
        <v>44990</v>
      </c>
      <c r="U7" s="34">
        <v>56730</v>
      </c>
      <c r="V7" s="34">
        <v>67080</v>
      </c>
      <c r="W7" s="34"/>
      <c r="X7" s="34"/>
      <c r="Y7" s="34"/>
    </row>
    <row r="8" spans="2:25" ht="21">
      <c r="B8" s="42" t="s">
        <v>221</v>
      </c>
      <c r="C8" s="40"/>
      <c r="J8" s="26"/>
      <c r="K8" s="26"/>
      <c r="L8" s="26"/>
      <c r="N8" s="33"/>
      <c r="O8" s="33"/>
      <c r="P8" s="34"/>
      <c r="Q8" s="34"/>
      <c r="R8" s="34"/>
      <c r="S8" s="34"/>
      <c r="T8" s="34">
        <v>44280</v>
      </c>
      <c r="U8" s="34">
        <v>55840</v>
      </c>
      <c r="V8" s="34">
        <v>66020</v>
      </c>
      <c r="W8" s="34"/>
      <c r="X8" s="34"/>
      <c r="Y8" s="34"/>
    </row>
    <row r="9" spans="1:25" ht="21">
      <c r="A9" s="23" t="s">
        <v>51</v>
      </c>
      <c r="B9" s="24" t="s">
        <v>109</v>
      </c>
      <c r="C9" s="23" t="s">
        <v>54</v>
      </c>
      <c r="D9" s="23" t="s">
        <v>111</v>
      </c>
      <c r="E9" s="25" t="s">
        <v>55</v>
      </c>
      <c r="F9" s="183" t="s">
        <v>113</v>
      </c>
      <c r="G9" s="184"/>
      <c r="H9" s="185"/>
      <c r="J9" s="26"/>
      <c r="K9" s="26"/>
      <c r="L9" s="26"/>
      <c r="N9" s="33"/>
      <c r="O9" s="33"/>
      <c r="P9" s="34"/>
      <c r="Q9" s="34"/>
      <c r="R9" s="34"/>
      <c r="S9" s="34"/>
      <c r="T9" s="34">
        <v>43580</v>
      </c>
      <c r="U9" s="34">
        <v>54960</v>
      </c>
      <c r="V9" s="34">
        <v>64980</v>
      </c>
      <c r="W9" s="34"/>
      <c r="X9" s="34"/>
      <c r="Y9" s="34"/>
    </row>
    <row r="10" spans="1:25" ht="21">
      <c r="A10" s="29"/>
      <c r="B10" s="30"/>
      <c r="C10" s="29" t="s">
        <v>110</v>
      </c>
      <c r="D10" s="29" t="s">
        <v>112</v>
      </c>
      <c r="E10" s="31"/>
      <c r="F10" s="30">
        <v>2558</v>
      </c>
      <c r="G10" s="32">
        <v>2559</v>
      </c>
      <c r="H10" s="31">
        <v>2560</v>
      </c>
      <c r="J10" s="26"/>
      <c r="K10" s="26"/>
      <c r="L10" s="26"/>
      <c r="N10" s="33"/>
      <c r="O10" s="33"/>
      <c r="P10" s="34"/>
      <c r="Q10" s="34"/>
      <c r="R10" s="34"/>
      <c r="S10" s="34"/>
      <c r="T10" s="34">
        <v>42890</v>
      </c>
      <c r="U10" s="34">
        <v>54090</v>
      </c>
      <c r="V10" s="34">
        <v>63960</v>
      </c>
      <c r="W10" s="34"/>
      <c r="X10" s="34"/>
      <c r="Y10" s="34"/>
    </row>
    <row r="11" spans="1:25" ht="21">
      <c r="A11" s="32">
        <v>1</v>
      </c>
      <c r="B11" s="35" t="s">
        <v>223</v>
      </c>
      <c r="C11" s="32">
        <v>1</v>
      </c>
      <c r="D11" s="36">
        <f>((S14+S61)/2)*12</f>
        <v>278820</v>
      </c>
      <c r="E11" s="37">
        <f>D11</f>
        <v>278820</v>
      </c>
      <c r="F11" s="43">
        <v>0</v>
      </c>
      <c r="G11" s="44">
        <f>SUM(K11-J11)*12</f>
        <v>0</v>
      </c>
      <c r="H11" s="44">
        <f>SUM(L11-K11)*12</f>
        <v>0</v>
      </c>
      <c r="I11" s="40"/>
      <c r="J11" s="38">
        <v>0</v>
      </c>
      <c r="K11" s="38">
        <v>0</v>
      </c>
      <c r="L11" s="38">
        <v>0</v>
      </c>
      <c r="N11" s="33"/>
      <c r="O11" s="33"/>
      <c r="P11" s="34">
        <v>19480</v>
      </c>
      <c r="Q11" s="34"/>
      <c r="R11" s="34"/>
      <c r="S11" s="34"/>
      <c r="T11" s="34">
        <v>42210</v>
      </c>
      <c r="U11" s="34">
        <v>53230</v>
      </c>
      <c r="V11" s="34">
        <v>63090</v>
      </c>
      <c r="W11" s="34"/>
      <c r="X11" s="34"/>
      <c r="Y11" s="34"/>
    </row>
    <row r="12" spans="1:25" ht="21">
      <c r="A12" s="32">
        <v>2</v>
      </c>
      <c r="B12" s="45" t="s">
        <v>170</v>
      </c>
      <c r="C12" s="32">
        <v>1</v>
      </c>
      <c r="D12" s="36"/>
      <c r="E12" s="37">
        <f aca="true" t="shared" si="0" ref="E12:E17">SUM(D12*12)</f>
        <v>0</v>
      </c>
      <c r="F12" s="38">
        <f aca="true" t="shared" si="1" ref="F12:F17">SUM(J12-D12)*12</f>
        <v>230400</v>
      </c>
      <c r="G12" s="39">
        <f aca="true" t="shared" si="2" ref="G12:G17">SUM(K12-J12)*12</f>
        <v>9240</v>
      </c>
      <c r="H12" s="39">
        <f aca="true" t="shared" si="3" ref="H12:H17">SUM(L12-K12)*12</f>
        <v>9720</v>
      </c>
      <c r="I12" s="40"/>
      <c r="J12" s="38">
        <v>19200</v>
      </c>
      <c r="K12" s="38">
        <v>19970</v>
      </c>
      <c r="L12" s="38">
        <v>20780</v>
      </c>
      <c r="N12" s="33"/>
      <c r="O12" s="33"/>
      <c r="P12" s="34">
        <v>19120</v>
      </c>
      <c r="Q12" s="34">
        <v>22760</v>
      </c>
      <c r="R12" s="34"/>
      <c r="S12" s="34"/>
      <c r="T12" s="34">
        <v>41550</v>
      </c>
      <c r="U12" s="34">
        <v>52370</v>
      </c>
      <c r="V12" s="34">
        <v>62220</v>
      </c>
      <c r="W12" s="34"/>
      <c r="X12" s="34"/>
      <c r="Y12" s="34"/>
    </row>
    <row r="13" spans="1:25" ht="21">
      <c r="A13" s="32">
        <v>3</v>
      </c>
      <c r="B13" s="35" t="s">
        <v>114</v>
      </c>
      <c r="C13" s="32">
        <v>1</v>
      </c>
      <c r="D13" s="36">
        <f>S39</f>
        <v>21620</v>
      </c>
      <c r="E13" s="37">
        <f t="shared" si="0"/>
        <v>259440</v>
      </c>
      <c r="F13" s="38">
        <f t="shared" si="1"/>
        <v>10440</v>
      </c>
      <c r="G13" s="39">
        <f t="shared" si="2"/>
        <v>10560</v>
      </c>
      <c r="H13" s="39">
        <f t="shared" si="3"/>
        <v>10800</v>
      </c>
      <c r="I13" s="40"/>
      <c r="J13" s="38">
        <f>S37</f>
        <v>22490</v>
      </c>
      <c r="K13" s="38">
        <f>S35</f>
        <v>23370</v>
      </c>
      <c r="L13" s="38">
        <f>S33</f>
        <v>24270</v>
      </c>
      <c r="N13" s="33"/>
      <c r="O13" s="33"/>
      <c r="P13" s="34">
        <v>18760</v>
      </c>
      <c r="Q13" s="34">
        <v>22400</v>
      </c>
      <c r="R13" s="34">
        <v>27350</v>
      </c>
      <c r="S13" s="34"/>
      <c r="T13" s="34">
        <v>40900</v>
      </c>
      <c r="U13" s="34">
        <v>51520</v>
      </c>
      <c r="V13" s="34">
        <v>61360</v>
      </c>
      <c r="W13" s="34"/>
      <c r="X13" s="34"/>
      <c r="Y13" s="34"/>
    </row>
    <row r="14" spans="1:25" ht="21">
      <c r="A14" s="32">
        <v>4</v>
      </c>
      <c r="B14" s="35" t="s">
        <v>115</v>
      </c>
      <c r="C14" s="32">
        <v>1</v>
      </c>
      <c r="D14" s="36">
        <f>T50</f>
        <v>21240</v>
      </c>
      <c r="E14" s="37">
        <f t="shared" si="0"/>
        <v>254880</v>
      </c>
      <c r="F14" s="38">
        <f t="shared" si="1"/>
        <v>11160</v>
      </c>
      <c r="G14" s="39">
        <f t="shared" si="2"/>
        <v>10920</v>
      </c>
      <c r="H14" s="39">
        <f t="shared" si="3"/>
        <v>11160</v>
      </c>
      <c r="I14" s="40"/>
      <c r="J14" s="38">
        <f>T48</f>
        <v>22170</v>
      </c>
      <c r="K14" s="38">
        <f>T46</f>
        <v>23080</v>
      </c>
      <c r="L14" s="38">
        <f>T44</f>
        <v>24010</v>
      </c>
      <c r="N14" s="46"/>
      <c r="O14" s="46"/>
      <c r="P14" s="47">
        <v>18410</v>
      </c>
      <c r="Q14" s="47">
        <v>22050</v>
      </c>
      <c r="R14" s="47">
        <v>26920</v>
      </c>
      <c r="S14" s="47">
        <v>33310</v>
      </c>
      <c r="T14" s="47">
        <v>40260</v>
      </c>
      <c r="U14" s="47">
        <v>50670</v>
      </c>
      <c r="V14" s="47">
        <v>60500</v>
      </c>
      <c r="W14" s="47"/>
      <c r="X14" s="47"/>
      <c r="Y14" s="47"/>
    </row>
    <row r="15" spans="1:25" ht="21">
      <c r="A15" s="32">
        <v>5</v>
      </c>
      <c r="B15" s="35" t="s">
        <v>116</v>
      </c>
      <c r="C15" s="32">
        <v>1</v>
      </c>
      <c r="D15" s="36">
        <f>S37</f>
        <v>22490</v>
      </c>
      <c r="E15" s="37">
        <f t="shared" si="0"/>
        <v>269880</v>
      </c>
      <c r="F15" s="38">
        <f>SUM(J15-D15)*12</f>
        <v>10560</v>
      </c>
      <c r="G15" s="39">
        <f t="shared" si="2"/>
        <v>10800</v>
      </c>
      <c r="H15" s="39">
        <f t="shared" si="3"/>
        <v>11040</v>
      </c>
      <c r="I15" s="40"/>
      <c r="J15" s="38">
        <f>S35</f>
        <v>23370</v>
      </c>
      <c r="K15" s="38">
        <f>S33</f>
        <v>24270</v>
      </c>
      <c r="L15" s="38">
        <f>S31</f>
        <v>25190</v>
      </c>
      <c r="N15" s="46"/>
      <c r="O15" s="46"/>
      <c r="P15" s="47">
        <v>18070</v>
      </c>
      <c r="Q15" s="47">
        <v>21700</v>
      </c>
      <c r="R15" s="47">
        <v>26500</v>
      </c>
      <c r="S15" s="47">
        <v>32790</v>
      </c>
      <c r="T15" s="47">
        <v>39630</v>
      </c>
      <c r="U15" s="47">
        <v>49830</v>
      </c>
      <c r="V15" s="47">
        <v>59640</v>
      </c>
      <c r="W15" s="47">
        <v>73140</v>
      </c>
      <c r="X15" s="47"/>
      <c r="Y15" s="47"/>
    </row>
    <row r="16" spans="1:25" ht="21">
      <c r="A16" s="32">
        <v>6</v>
      </c>
      <c r="B16" s="35" t="s">
        <v>202</v>
      </c>
      <c r="C16" s="32">
        <v>1</v>
      </c>
      <c r="D16" s="36">
        <f>Q34</f>
        <v>15720</v>
      </c>
      <c r="E16" s="37">
        <f>SUM(D16*12)</f>
        <v>188640</v>
      </c>
      <c r="F16" s="38">
        <f>SUM(J16-D16)*12</f>
        <v>7440</v>
      </c>
      <c r="G16" s="39">
        <f t="shared" si="2"/>
        <v>7440</v>
      </c>
      <c r="H16" s="39">
        <f t="shared" si="3"/>
        <v>7320</v>
      </c>
      <c r="I16" s="40"/>
      <c r="J16" s="38">
        <f>Q32</f>
        <v>16340</v>
      </c>
      <c r="K16" s="38">
        <f>Q30</f>
        <v>16960</v>
      </c>
      <c r="L16" s="38">
        <f>Q28</f>
        <v>17570</v>
      </c>
      <c r="N16" s="46"/>
      <c r="O16" s="46"/>
      <c r="P16" s="47">
        <v>17730</v>
      </c>
      <c r="Q16" s="47">
        <v>21360</v>
      </c>
      <c r="R16" s="47">
        <v>26080</v>
      </c>
      <c r="S16" s="47">
        <v>32270</v>
      </c>
      <c r="T16" s="47">
        <v>39080</v>
      </c>
      <c r="U16" s="47">
        <v>49010</v>
      </c>
      <c r="V16" s="47">
        <v>58800</v>
      </c>
      <c r="W16" s="47">
        <v>71990</v>
      </c>
      <c r="X16" s="47"/>
      <c r="Y16" s="47"/>
    </row>
    <row r="17" spans="1:25" ht="21">
      <c r="A17" s="32">
        <v>7</v>
      </c>
      <c r="B17" s="35" t="s">
        <v>118</v>
      </c>
      <c r="C17" s="32">
        <v>1</v>
      </c>
      <c r="D17" s="36">
        <f>Q41</f>
        <v>13760</v>
      </c>
      <c r="E17" s="37">
        <f t="shared" si="0"/>
        <v>165120</v>
      </c>
      <c r="F17" s="38">
        <f t="shared" si="1"/>
        <v>6600</v>
      </c>
      <c r="G17" s="39">
        <f t="shared" si="2"/>
        <v>6480</v>
      </c>
      <c r="H17" s="39">
        <f t="shared" si="3"/>
        <v>7080</v>
      </c>
      <c r="I17" s="40"/>
      <c r="J17" s="38">
        <f>Q39</f>
        <v>14310</v>
      </c>
      <c r="K17" s="38">
        <f>Q37</f>
        <v>14850</v>
      </c>
      <c r="L17" s="38">
        <f>Q35</f>
        <v>15440</v>
      </c>
      <c r="N17" s="46"/>
      <c r="O17" s="46"/>
      <c r="P17" s="47">
        <v>17400</v>
      </c>
      <c r="Q17" s="47">
        <v>21020</v>
      </c>
      <c r="R17" s="47">
        <v>25670</v>
      </c>
      <c r="S17" s="47">
        <v>31760</v>
      </c>
      <c r="T17" s="47">
        <v>38520</v>
      </c>
      <c r="U17" s="47">
        <v>48200</v>
      </c>
      <c r="V17" s="47">
        <v>57980</v>
      </c>
      <c r="W17" s="47">
        <v>70860</v>
      </c>
      <c r="X17" s="47"/>
      <c r="Y17" s="47"/>
    </row>
    <row r="18" spans="1:25" ht="21">
      <c r="A18" s="35"/>
      <c r="B18" s="48" t="s">
        <v>171</v>
      </c>
      <c r="C18" s="32"/>
      <c r="D18" s="35"/>
      <c r="E18" s="37"/>
      <c r="F18" s="38"/>
      <c r="G18" s="39"/>
      <c r="H18" s="39"/>
      <c r="I18" s="40"/>
      <c r="J18" s="38"/>
      <c r="K18" s="38"/>
      <c r="L18" s="38"/>
      <c r="N18" s="46"/>
      <c r="O18" s="46"/>
      <c r="P18" s="47">
        <v>17080</v>
      </c>
      <c r="Q18" s="47">
        <v>20690</v>
      </c>
      <c r="R18" s="47">
        <v>25270</v>
      </c>
      <c r="S18" s="47">
        <v>31260</v>
      </c>
      <c r="T18" s="47">
        <v>37960</v>
      </c>
      <c r="U18" s="47">
        <v>47380</v>
      </c>
      <c r="V18" s="47">
        <v>57150</v>
      </c>
      <c r="W18" s="47">
        <v>69740</v>
      </c>
      <c r="X18" s="47"/>
      <c r="Y18" s="47"/>
    </row>
    <row r="19" spans="1:25" ht="21">
      <c r="A19" s="35">
        <v>11</v>
      </c>
      <c r="B19" s="35" t="s">
        <v>173</v>
      </c>
      <c r="C19" s="32">
        <v>1</v>
      </c>
      <c r="D19" s="49">
        <v>15000</v>
      </c>
      <c r="E19" s="37">
        <v>7200</v>
      </c>
      <c r="F19" s="38">
        <v>7560</v>
      </c>
      <c r="G19" s="39">
        <v>7800</v>
      </c>
      <c r="H19" s="39">
        <f>SUM(L19-K19)*12</f>
        <v>7200</v>
      </c>
      <c r="I19" s="50"/>
      <c r="J19" s="38">
        <v>17270</v>
      </c>
      <c r="K19" s="38">
        <v>17880</v>
      </c>
      <c r="L19" s="38">
        <v>18480</v>
      </c>
      <c r="N19" s="46"/>
      <c r="O19" s="46"/>
      <c r="P19" s="47">
        <v>16760</v>
      </c>
      <c r="Q19" s="47">
        <v>20360</v>
      </c>
      <c r="R19" s="47">
        <v>24870</v>
      </c>
      <c r="S19" s="47">
        <v>30770</v>
      </c>
      <c r="T19" s="47">
        <v>37410</v>
      </c>
      <c r="U19" s="47">
        <v>46560</v>
      </c>
      <c r="V19" s="47">
        <v>56330</v>
      </c>
      <c r="W19" s="47">
        <v>68640</v>
      </c>
      <c r="X19" s="47"/>
      <c r="Y19" s="47"/>
    </row>
    <row r="20" spans="1:25" ht="21" customHeight="1">
      <c r="A20" s="35">
        <v>12</v>
      </c>
      <c r="B20" s="35" t="s">
        <v>172</v>
      </c>
      <c r="C20" s="32">
        <v>1</v>
      </c>
      <c r="D20" s="49">
        <v>12560</v>
      </c>
      <c r="E20" s="37">
        <v>6120</v>
      </c>
      <c r="F20" s="38">
        <v>6360</v>
      </c>
      <c r="G20" s="39">
        <v>6600</v>
      </c>
      <c r="H20" s="39">
        <f>SUM(L20-K20)*12</f>
        <v>7200</v>
      </c>
      <c r="I20" s="50"/>
      <c r="J20" s="38">
        <v>17270</v>
      </c>
      <c r="K20" s="38">
        <v>17880</v>
      </c>
      <c r="L20" s="38">
        <v>18480</v>
      </c>
      <c r="N20" s="46"/>
      <c r="O20" s="46"/>
      <c r="P20" s="47">
        <v>16450</v>
      </c>
      <c r="Q20" s="47">
        <v>20040</v>
      </c>
      <c r="R20" s="47">
        <v>24480</v>
      </c>
      <c r="S20" s="47">
        <v>30290</v>
      </c>
      <c r="T20" s="47">
        <v>36860</v>
      </c>
      <c r="U20" s="47">
        <v>45750</v>
      </c>
      <c r="V20" s="47">
        <v>55510</v>
      </c>
      <c r="W20" s="47">
        <v>67560</v>
      </c>
      <c r="X20" s="47"/>
      <c r="Y20" s="47"/>
    </row>
    <row r="21" spans="1:25" ht="21" customHeight="1">
      <c r="A21" s="32"/>
      <c r="B21" s="35"/>
      <c r="C21" s="32"/>
      <c r="D21" s="36"/>
      <c r="E21" s="37"/>
      <c r="F21" s="38"/>
      <c r="G21" s="39"/>
      <c r="H21" s="39"/>
      <c r="I21" s="40"/>
      <c r="J21" s="38"/>
      <c r="K21" s="38"/>
      <c r="L21" s="38"/>
      <c r="N21" s="46">
        <v>10770</v>
      </c>
      <c r="O21" s="46"/>
      <c r="P21" s="47">
        <v>16140</v>
      </c>
      <c r="Q21" s="47">
        <v>19720</v>
      </c>
      <c r="R21" s="47">
        <v>24090</v>
      </c>
      <c r="S21" s="47">
        <v>29810</v>
      </c>
      <c r="T21" s="47">
        <v>36310</v>
      </c>
      <c r="U21" s="47">
        <v>44930</v>
      </c>
      <c r="V21" s="47">
        <v>54700</v>
      </c>
      <c r="W21" s="47">
        <v>66600</v>
      </c>
      <c r="X21" s="47"/>
      <c r="Y21" s="47"/>
    </row>
    <row r="22" spans="14:25" ht="21" customHeight="1">
      <c r="N22" s="46">
        <v>10570</v>
      </c>
      <c r="O22" s="46"/>
      <c r="P22" s="47">
        <v>15840</v>
      </c>
      <c r="Q22" s="47">
        <v>19410</v>
      </c>
      <c r="R22" s="47">
        <v>23710</v>
      </c>
      <c r="S22" s="47">
        <v>29340</v>
      </c>
      <c r="T22" s="47">
        <v>35770</v>
      </c>
      <c r="U22" s="47">
        <v>44130</v>
      </c>
      <c r="V22" s="47">
        <v>53890</v>
      </c>
      <c r="W22" s="47">
        <v>65630</v>
      </c>
      <c r="X22" s="47"/>
      <c r="Y22" s="47"/>
    </row>
    <row r="23" spans="14:25" ht="21" customHeight="1">
      <c r="N23" s="46">
        <v>10370</v>
      </c>
      <c r="O23" s="46">
        <v>12890</v>
      </c>
      <c r="P23" s="47">
        <v>15540</v>
      </c>
      <c r="Q23" s="47">
        <v>19100</v>
      </c>
      <c r="R23" s="47">
        <v>23340</v>
      </c>
      <c r="S23" s="47">
        <v>28880</v>
      </c>
      <c r="T23" s="47">
        <v>35220</v>
      </c>
      <c r="U23" s="47">
        <v>43300</v>
      </c>
      <c r="V23" s="47">
        <v>53080</v>
      </c>
      <c r="W23" s="47">
        <v>64670</v>
      </c>
      <c r="X23" s="47"/>
      <c r="Y23" s="47"/>
    </row>
    <row r="24" spans="14:25" ht="21" customHeight="1">
      <c r="N24" s="46">
        <v>10180</v>
      </c>
      <c r="O24" s="46">
        <v>12650</v>
      </c>
      <c r="P24" s="47">
        <v>15290</v>
      </c>
      <c r="Q24" s="47">
        <v>18790</v>
      </c>
      <c r="R24" s="47">
        <v>22980</v>
      </c>
      <c r="S24" s="47">
        <v>28430</v>
      </c>
      <c r="T24" s="47">
        <v>34680</v>
      </c>
      <c r="U24" s="47">
        <v>42620</v>
      </c>
      <c r="V24" s="47">
        <v>52260</v>
      </c>
      <c r="W24" s="47">
        <v>63720</v>
      </c>
      <c r="X24" s="47"/>
      <c r="Y24" s="47"/>
    </row>
    <row r="25" spans="1:25" ht="21" customHeight="1">
      <c r="A25" s="41"/>
      <c r="B25" s="26"/>
      <c r="C25" s="41"/>
      <c r="D25" s="51"/>
      <c r="E25" s="51"/>
      <c r="F25" s="26"/>
      <c r="G25" s="26"/>
      <c r="H25" s="26"/>
      <c r="J25" s="38"/>
      <c r="K25" s="38"/>
      <c r="L25" s="38"/>
      <c r="N25" s="46">
        <v>9990</v>
      </c>
      <c r="O25" s="46">
        <v>12410</v>
      </c>
      <c r="P25" s="47">
        <v>15060</v>
      </c>
      <c r="Q25" s="47">
        <v>18480</v>
      </c>
      <c r="R25" s="47">
        <v>22600</v>
      </c>
      <c r="S25" s="47">
        <v>27960</v>
      </c>
      <c r="T25" s="47">
        <v>34110</v>
      </c>
      <c r="U25" s="47">
        <v>41930</v>
      </c>
      <c r="V25" s="47">
        <v>51450</v>
      </c>
      <c r="W25" s="47">
        <v>62760</v>
      </c>
      <c r="X25" s="47">
        <v>74380</v>
      </c>
      <c r="Y25" s="47"/>
    </row>
    <row r="26" spans="2:25" ht="21">
      <c r="B26" s="22" t="s">
        <v>174</v>
      </c>
      <c r="J26" s="38"/>
      <c r="K26" s="38"/>
      <c r="L26" s="38"/>
      <c r="N26" s="46">
        <v>9800</v>
      </c>
      <c r="O26" s="46">
        <v>12180</v>
      </c>
      <c r="P26" s="47">
        <v>14810</v>
      </c>
      <c r="Q26" s="47">
        <v>18190</v>
      </c>
      <c r="R26" s="47">
        <v>22230</v>
      </c>
      <c r="S26" s="47">
        <v>27490</v>
      </c>
      <c r="T26" s="47">
        <v>33560</v>
      </c>
      <c r="U26" s="47">
        <v>41250</v>
      </c>
      <c r="V26" s="47">
        <v>50640</v>
      </c>
      <c r="W26" s="47">
        <v>61800</v>
      </c>
      <c r="X26" s="47">
        <v>73210</v>
      </c>
      <c r="Y26" s="47"/>
    </row>
    <row r="27" spans="1:25" ht="21">
      <c r="A27" s="23" t="s">
        <v>51</v>
      </c>
      <c r="B27" s="24" t="s">
        <v>109</v>
      </c>
      <c r="C27" s="23" t="s">
        <v>54</v>
      </c>
      <c r="D27" s="23" t="s">
        <v>111</v>
      </c>
      <c r="E27" s="23" t="s">
        <v>111</v>
      </c>
      <c r="F27" s="189" t="s">
        <v>122</v>
      </c>
      <c r="G27" s="190"/>
      <c r="H27" s="191"/>
      <c r="J27" s="38"/>
      <c r="K27" s="38"/>
      <c r="L27" s="38"/>
      <c r="N27" s="46">
        <v>9620</v>
      </c>
      <c r="O27" s="46">
        <v>11950</v>
      </c>
      <c r="P27" s="47">
        <v>14560</v>
      </c>
      <c r="Q27" s="47">
        <v>17880</v>
      </c>
      <c r="R27" s="47">
        <v>21880</v>
      </c>
      <c r="S27" s="47">
        <v>27030</v>
      </c>
      <c r="T27" s="47">
        <v>33000</v>
      </c>
      <c r="U27" s="47">
        <v>40560</v>
      </c>
      <c r="V27" s="47">
        <v>49830</v>
      </c>
      <c r="W27" s="47">
        <v>60830</v>
      </c>
      <c r="X27" s="47">
        <v>72060</v>
      </c>
      <c r="Y27" s="47"/>
    </row>
    <row r="28" spans="1:25" ht="21">
      <c r="A28" s="52"/>
      <c r="B28" s="53"/>
      <c r="C28" s="52" t="s">
        <v>110</v>
      </c>
      <c r="D28" s="52" t="s">
        <v>124</v>
      </c>
      <c r="E28" s="52" t="s">
        <v>119</v>
      </c>
      <c r="F28" s="177" t="s">
        <v>123</v>
      </c>
      <c r="G28" s="178"/>
      <c r="H28" s="179"/>
      <c r="J28" s="38"/>
      <c r="K28" s="38"/>
      <c r="L28" s="38"/>
      <c r="N28" s="46">
        <v>9440</v>
      </c>
      <c r="O28" s="46">
        <v>11730</v>
      </c>
      <c r="P28" s="47">
        <v>14320</v>
      </c>
      <c r="Q28" s="47">
        <v>17570</v>
      </c>
      <c r="R28" s="47">
        <v>21500</v>
      </c>
      <c r="S28" s="47">
        <v>26580</v>
      </c>
      <c r="T28" s="47">
        <v>32450</v>
      </c>
      <c r="U28" s="47">
        <v>39880</v>
      </c>
      <c r="V28" s="47">
        <v>49010</v>
      </c>
      <c r="W28" s="47">
        <v>59870</v>
      </c>
      <c r="X28" s="47">
        <v>70390</v>
      </c>
      <c r="Y28" s="47"/>
    </row>
    <row r="29" spans="1:25" ht="21">
      <c r="A29" s="54"/>
      <c r="B29" s="55"/>
      <c r="C29" s="54"/>
      <c r="D29" s="56" t="s">
        <v>121</v>
      </c>
      <c r="E29" s="57" t="s">
        <v>120</v>
      </c>
      <c r="F29" s="180" t="s">
        <v>169</v>
      </c>
      <c r="G29" s="181"/>
      <c r="H29" s="182"/>
      <c r="J29" s="38"/>
      <c r="K29" s="38"/>
      <c r="L29" s="38"/>
      <c r="N29" s="46">
        <v>9260</v>
      </c>
      <c r="O29" s="46">
        <v>11510</v>
      </c>
      <c r="P29" s="47">
        <v>14060</v>
      </c>
      <c r="Q29" s="47">
        <v>17270</v>
      </c>
      <c r="R29" s="47">
        <v>21140</v>
      </c>
      <c r="S29" s="47">
        <v>26120</v>
      </c>
      <c r="T29" s="47">
        <v>31880</v>
      </c>
      <c r="U29" s="47">
        <v>39190</v>
      </c>
      <c r="V29" s="47">
        <v>48200</v>
      </c>
      <c r="W29" s="47">
        <v>58890</v>
      </c>
      <c r="X29" s="47">
        <v>69810</v>
      </c>
      <c r="Y29" s="47"/>
    </row>
    <row r="30" spans="1:25" ht="21">
      <c r="A30" s="32">
        <v>1</v>
      </c>
      <c r="B30" s="35" t="s">
        <v>117</v>
      </c>
      <c r="C30" s="32">
        <v>1</v>
      </c>
      <c r="D30" s="38">
        <v>7140</v>
      </c>
      <c r="E30" s="38">
        <v>33310</v>
      </c>
      <c r="F30" s="186">
        <f>SUM(D30:E30)/2*12</f>
        <v>242700</v>
      </c>
      <c r="G30" s="187"/>
      <c r="H30" s="188"/>
      <c r="J30" s="38"/>
      <c r="K30" s="38"/>
      <c r="L30" s="38"/>
      <c r="N30" s="46">
        <v>9090</v>
      </c>
      <c r="O30" s="46">
        <v>11300</v>
      </c>
      <c r="P30" s="47">
        <v>13820</v>
      </c>
      <c r="Q30" s="47">
        <v>16960</v>
      </c>
      <c r="R30" s="47">
        <v>20770</v>
      </c>
      <c r="S30" s="47">
        <v>25660</v>
      </c>
      <c r="T30" s="47">
        <v>31340</v>
      </c>
      <c r="U30" s="47">
        <v>38500</v>
      </c>
      <c r="V30" s="47">
        <v>47380</v>
      </c>
      <c r="W30" s="47">
        <v>57930</v>
      </c>
      <c r="X30" s="47">
        <v>68690</v>
      </c>
      <c r="Y30" s="47"/>
    </row>
    <row r="31" spans="1:25" ht="21">
      <c r="A31" s="32">
        <v>2</v>
      </c>
      <c r="B31" s="45" t="s">
        <v>175</v>
      </c>
      <c r="C31" s="32">
        <v>1</v>
      </c>
      <c r="D31" s="38">
        <v>7140</v>
      </c>
      <c r="E31" s="38">
        <v>33310</v>
      </c>
      <c r="F31" s="186">
        <f>SUM(D31:E31)/2*12</f>
        <v>242700</v>
      </c>
      <c r="G31" s="187"/>
      <c r="H31" s="188"/>
      <c r="J31" s="38"/>
      <c r="K31" s="38"/>
      <c r="L31" s="38"/>
      <c r="N31" s="46">
        <v>8920</v>
      </c>
      <c r="O31" s="46">
        <v>11090</v>
      </c>
      <c r="P31" s="47">
        <v>13570</v>
      </c>
      <c r="Q31" s="47">
        <v>16650</v>
      </c>
      <c r="R31" s="47">
        <v>20400</v>
      </c>
      <c r="S31" s="47">
        <v>25190</v>
      </c>
      <c r="T31" s="47">
        <v>30790</v>
      </c>
      <c r="U31" s="47">
        <v>37830</v>
      </c>
      <c r="V31" s="47">
        <v>46560</v>
      </c>
      <c r="W31" s="47">
        <v>56960</v>
      </c>
      <c r="X31" s="47">
        <v>67560</v>
      </c>
      <c r="Y31" s="47"/>
    </row>
    <row r="32" spans="1:25" ht="21">
      <c r="A32" s="41"/>
      <c r="B32" s="58"/>
      <c r="C32" s="41"/>
      <c r="D32" s="59"/>
      <c r="E32" s="59"/>
      <c r="F32" s="59"/>
      <c r="G32" s="59"/>
      <c r="H32" s="59"/>
      <c r="J32" s="38"/>
      <c r="K32" s="38"/>
      <c r="L32" s="38"/>
      <c r="N32" s="46">
        <v>8750</v>
      </c>
      <c r="O32" s="46">
        <v>10880</v>
      </c>
      <c r="P32" s="47">
        <v>13310</v>
      </c>
      <c r="Q32" s="47">
        <v>16340</v>
      </c>
      <c r="R32" s="47">
        <v>20040</v>
      </c>
      <c r="S32" s="47">
        <v>24730</v>
      </c>
      <c r="T32" s="47">
        <v>30220</v>
      </c>
      <c r="U32" s="47">
        <v>37130</v>
      </c>
      <c r="V32" s="47">
        <v>45750</v>
      </c>
      <c r="W32" s="47">
        <v>56000</v>
      </c>
      <c r="X32" s="47">
        <v>66440</v>
      </c>
      <c r="Y32" s="47"/>
    </row>
    <row r="33" spans="1:25" ht="21">
      <c r="A33" s="41"/>
      <c r="B33" s="58"/>
      <c r="C33" s="41"/>
      <c r="D33" s="59"/>
      <c r="E33" s="59"/>
      <c r="F33" s="59"/>
      <c r="G33" s="59"/>
      <c r="H33" s="59"/>
      <c r="J33" s="38"/>
      <c r="K33" s="38"/>
      <c r="L33" s="38"/>
      <c r="N33" s="46">
        <v>8590</v>
      </c>
      <c r="O33" s="46">
        <v>10680</v>
      </c>
      <c r="P33" s="47">
        <v>13070</v>
      </c>
      <c r="Q33" s="47">
        <v>16030</v>
      </c>
      <c r="R33" s="47">
        <v>19660</v>
      </c>
      <c r="S33" s="47">
        <v>24270</v>
      </c>
      <c r="T33" s="47">
        <v>29680</v>
      </c>
      <c r="U33" s="47">
        <v>36450</v>
      </c>
      <c r="V33" s="47">
        <v>44930</v>
      </c>
      <c r="W33" s="47">
        <v>55010</v>
      </c>
      <c r="X33" s="47">
        <v>65310</v>
      </c>
      <c r="Y33" s="47"/>
    </row>
    <row r="34" spans="1:25" ht="21">
      <c r="A34" s="41"/>
      <c r="B34" s="58"/>
      <c r="C34" s="41"/>
      <c r="D34" s="59"/>
      <c r="E34" s="59"/>
      <c r="F34" s="59"/>
      <c r="G34" s="59"/>
      <c r="H34" s="59"/>
      <c r="J34" s="38"/>
      <c r="K34" s="38"/>
      <c r="L34" s="38"/>
      <c r="N34" s="46">
        <v>8430</v>
      </c>
      <c r="O34" s="46">
        <v>10480</v>
      </c>
      <c r="P34" s="47">
        <v>12810</v>
      </c>
      <c r="Q34" s="47">
        <v>15720</v>
      </c>
      <c r="R34" s="47">
        <v>19300</v>
      </c>
      <c r="S34" s="47">
        <v>23820</v>
      </c>
      <c r="T34" s="47">
        <v>29110</v>
      </c>
      <c r="U34" s="47">
        <v>35760</v>
      </c>
      <c r="V34" s="47">
        <v>44130</v>
      </c>
      <c r="W34" s="47">
        <v>54050</v>
      </c>
      <c r="X34" s="47">
        <v>64200</v>
      </c>
      <c r="Y34" s="47"/>
    </row>
    <row r="35" spans="1:25" ht="21">
      <c r="A35" s="41"/>
      <c r="B35" s="58"/>
      <c r="C35" s="41"/>
      <c r="D35" s="59"/>
      <c r="E35" s="59"/>
      <c r="F35" s="59"/>
      <c r="G35" s="59"/>
      <c r="H35" s="59"/>
      <c r="J35" s="38"/>
      <c r="K35" s="38"/>
      <c r="L35" s="38"/>
      <c r="N35" s="46">
        <v>8260</v>
      </c>
      <c r="O35" s="46">
        <v>10280</v>
      </c>
      <c r="P35" s="47">
        <v>12560</v>
      </c>
      <c r="Q35" s="47">
        <v>15440</v>
      </c>
      <c r="R35" s="47">
        <v>18950</v>
      </c>
      <c r="S35" s="47">
        <v>23370</v>
      </c>
      <c r="T35" s="47">
        <v>28560</v>
      </c>
      <c r="U35" s="47">
        <v>35090</v>
      </c>
      <c r="V35" s="47">
        <v>44310</v>
      </c>
      <c r="W35" s="47">
        <v>53090</v>
      </c>
      <c r="X35" s="47">
        <v>63070</v>
      </c>
      <c r="Y35" s="47"/>
    </row>
    <row r="36" spans="1:25" ht="21">
      <c r="A36" s="41"/>
      <c r="B36" s="58"/>
      <c r="C36" s="41"/>
      <c r="D36" s="59"/>
      <c r="E36" s="59"/>
      <c r="F36" s="59"/>
      <c r="G36" s="59"/>
      <c r="H36" s="59"/>
      <c r="J36" s="38"/>
      <c r="K36" s="38"/>
      <c r="L36" s="38"/>
      <c r="N36" s="46">
        <v>8100</v>
      </c>
      <c r="O36" s="46">
        <v>10070</v>
      </c>
      <c r="P36" s="47">
        <v>12330</v>
      </c>
      <c r="Q36" s="47">
        <v>15140</v>
      </c>
      <c r="R36" s="47">
        <v>18590</v>
      </c>
      <c r="S36" s="47">
        <v>22920</v>
      </c>
      <c r="T36" s="47">
        <v>28030</v>
      </c>
      <c r="U36" s="47">
        <v>34430</v>
      </c>
      <c r="V36" s="47">
        <v>42490</v>
      </c>
      <c r="W36" s="47">
        <v>52120</v>
      </c>
      <c r="X36" s="47">
        <v>61950</v>
      </c>
      <c r="Y36" s="47"/>
    </row>
    <row r="37" spans="10:25" ht="22.5" customHeight="1">
      <c r="J37" s="38"/>
      <c r="K37" s="38"/>
      <c r="L37" s="38"/>
      <c r="N37" s="46">
        <v>7950</v>
      </c>
      <c r="O37" s="46">
        <v>9910</v>
      </c>
      <c r="P37" s="47">
        <v>12090</v>
      </c>
      <c r="Q37" s="47">
        <v>14850</v>
      </c>
      <c r="R37" s="47">
        <v>18230</v>
      </c>
      <c r="S37" s="47">
        <v>22490</v>
      </c>
      <c r="T37" s="47">
        <v>27480</v>
      </c>
      <c r="U37" s="47">
        <v>33770</v>
      </c>
      <c r="V37" s="47">
        <v>41670</v>
      </c>
      <c r="W37" s="47">
        <v>51140</v>
      </c>
      <c r="X37" s="47">
        <v>60840</v>
      </c>
      <c r="Y37" s="47"/>
    </row>
    <row r="38" spans="2:25" ht="21">
      <c r="B38" s="42" t="s">
        <v>198</v>
      </c>
      <c r="J38" s="38"/>
      <c r="K38" s="38"/>
      <c r="L38" s="38"/>
      <c r="N38" s="46">
        <v>7790</v>
      </c>
      <c r="O38" s="46">
        <v>9710</v>
      </c>
      <c r="P38" s="47">
        <v>11860</v>
      </c>
      <c r="Q38" s="47">
        <v>14570</v>
      </c>
      <c r="R38" s="47">
        <v>17890</v>
      </c>
      <c r="S38" s="47">
        <v>22040</v>
      </c>
      <c r="T38" s="47">
        <v>26980</v>
      </c>
      <c r="U38" s="47">
        <v>33140</v>
      </c>
      <c r="V38" s="47">
        <v>40890</v>
      </c>
      <c r="W38" s="47">
        <v>50170</v>
      </c>
      <c r="X38" s="47">
        <v>59710</v>
      </c>
      <c r="Y38" s="47"/>
    </row>
    <row r="39" spans="1:25" ht="21">
      <c r="A39" s="23" t="s">
        <v>51</v>
      </c>
      <c r="B39" s="24" t="s">
        <v>109</v>
      </c>
      <c r="C39" s="23" t="s">
        <v>54</v>
      </c>
      <c r="D39" s="23" t="s">
        <v>111</v>
      </c>
      <c r="E39" s="25" t="s">
        <v>55</v>
      </c>
      <c r="F39" s="183" t="s">
        <v>113</v>
      </c>
      <c r="G39" s="184"/>
      <c r="H39" s="185"/>
      <c r="J39" s="183" t="s">
        <v>150</v>
      </c>
      <c r="K39" s="184"/>
      <c r="L39" s="185"/>
      <c r="N39" s="46">
        <v>7640</v>
      </c>
      <c r="O39" s="46">
        <v>9520</v>
      </c>
      <c r="P39" s="47">
        <v>11630</v>
      </c>
      <c r="Q39" s="47">
        <v>14310</v>
      </c>
      <c r="R39" s="47">
        <v>17550</v>
      </c>
      <c r="S39" s="47">
        <v>21620</v>
      </c>
      <c r="T39" s="47">
        <v>26460</v>
      </c>
      <c r="U39" s="47">
        <v>32510</v>
      </c>
      <c r="V39" s="47">
        <v>40100</v>
      </c>
      <c r="W39" s="47">
        <v>49220</v>
      </c>
      <c r="X39" s="47">
        <v>58590</v>
      </c>
      <c r="Y39" s="47">
        <v>74380</v>
      </c>
    </row>
    <row r="40" spans="1:25" ht="21">
      <c r="A40" s="29"/>
      <c r="B40" s="30"/>
      <c r="C40" s="29" t="s">
        <v>110</v>
      </c>
      <c r="D40" s="29" t="s">
        <v>112</v>
      </c>
      <c r="E40" s="31"/>
      <c r="F40" s="30">
        <v>2558</v>
      </c>
      <c r="G40" s="32">
        <v>2559</v>
      </c>
      <c r="H40" s="31">
        <v>2560</v>
      </c>
      <c r="J40" s="30">
        <v>2558</v>
      </c>
      <c r="K40" s="32">
        <v>2559</v>
      </c>
      <c r="L40" s="31">
        <v>2560</v>
      </c>
      <c r="N40" s="46">
        <v>7480</v>
      </c>
      <c r="O40" s="46">
        <v>9330</v>
      </c>
      <c r="P40" s="47">
        <v>11400</v>
      </c>
      <c r="Q40" s="47">
        <v>14030</v>
      </c>
      <c r="R40" s="47">
        <v>17200</v>
      </c>
      <c r="S40" s="47">
        <v>21190</v>
      </c>
      <c r="T40" s="47">
        <v>25970</v>
      </c>
      <c r="U40" s="47">
        <v>31900</v>
      </c>
      <c r="V40" s="47">
        <v>39360</v>
      </c>
      <c r="W40" s="47">
        <v>48290</v>
      </c>
      <c r="X40" s="47">
        <v>57480</v>
      </c>
      <c r="Y40" s="47">
        <v>73210</v>
      </c>
    </row>
    <row r="41" spans="1:25" ht="21">
      <c r="A41" s="32">
        <v>1</v>
      </c>
      <c r="B41" s="35" t="s">
        <v>128</v>
      </c>
      <c r="C41" s="32">
        <v>1</v>
      </c>
      <c r="D41" s="60">
        <v>27800</v>
      </c>
      <c r="E41" s="37">
        <f aca="true" t="shared" si="4" ref="E41:E50">SUM(D41*12)</f>
        <v>333600</v>
      </c>
      <c r="F41" s="43">
        <f aca="true" t="shared" si="5" ref="F41:F47">SUM(J41-D41)*12</f>
        <v>13560</v>
      </c>
      <c r="G41" s="44">
        <f aca="true" t="shared" si="6" ref="G41:G47">SUM(K41-J41)*12</f>
        <v>14040</v>
      </c>
      <c r="H41" s="44">
        <f aca="true" t="shared" si="7" ref="H41:H47">SUM(L41-K41)*12</f>
        <v>14280</v>
      </c>
      <c r="I41" s="40"/>
      <c r="J41" s="38">
        <v>28930</v>
      </c>
      <c r="K41" s="38">
        <v>30100</v>
      </c>
      <c r="L41" s="38">
        <v>31290</v>
      </c>
      <c r="N41" s="46">
        <v>7330</v>
      </c>
      <c r="O41" s="46">
        <v>9150</v>
      </c>
      <c r="P41" s="47">
        <v>11180</v>
      </c>
      <c r="Q41" s="47">
        <v>13760</v>
      </c>
      <c r="R41" s="47">
        <v>16880</v>
      </c>
      <c r="S41" s="47">
        <v>20780</v>
      </c>
      <c r="T41" s="47">
        <v>25470</v>
      </c>
      <c r="U41" s="47">
        <v>31290</v>
      </c>
      <c r="V41" s="47">
        <v>38620</v>
      </c>
      <c r="W41" s="47">
        <v>47390</v>
      </c>
      <c r="X41" s="47">
        <v>56380</v>
      </c>
      <c r="Y41" s="47">
        <v>72060</v>
      </c>
    </row>
    <row r="42" spans="1:25" ht="21">
      <c r="A42" s="32">
        <v>2</v>
      </c>
      <c r="B42" s="35" t="s">
        <v>129</v>
      </c>
      <c r="C42" s="32">
        <v>1</v>
      </c>
      <c r="D42" s="36">
        <v>22170</v>
      </c>
      <c r="E42" s="37">
        <f t="shared" si="4"/>
        <v>266040</v>
      </c>
      <c r="F42" s="43">
        <f t="shared" si="5"/>
        <v>10920</v>
      </c>
      <c r="G42" s="44">
        <f t="shared" si="6"/>
        <v>11160</v>
      </c>
      <c r="H42" s="44">
        <f t="shared" si="7"/>
        <v>11520</v>
      </c>
      <c r="I42" s="40"/>
      <c r="J42" s="38">
        <v>23080</v>
      </c>
      <c r="K42" s="38">
        <v>24010</v>
      </c>
      <c r="L42" s="38">
        <v>24970</v>
      </c>
      <c r="N42" s="46">
        <v>7210</v>
      </c>
      <c r="O42" s="46">
        <v>8970</v>
      </c>
      <c r="P42" s="47">
        <v>10970</v>
      </c>
      <c r="Q42" s="47">
        <v>13500</v>
      </c>
      <c r="R42" s="47">
        <v>16550</v>
      </c>
      <c r="S42" s="47">
        <v>20360</v>
      </c>
      <c r="T42" s="47">
        <v>24970</v>
      </c>
      <c r="U42" s="47">
        <v>30690</v>
      </c>
      <c r="V42" s="47">
        <v>37880</v>
      </c>
      <c r="W42" s="47">
        <v>46470</v>
      </c>
      <c r="X42" s="47">
        <v>55270</v>
      </c>
      <c r="Y42" s="47">
        <v>70930</v>
      </c>
    </row>
    <row r="43" spans="1:25" ht="21">
      <c r="A43" s="32">
        <v>3</v>
      </c>
      <c r="B43" s="35" t="s">
        <v>130</v>
      </c>
      <c r="C43" s="32">
        <v>1</v>
      </c>
      <c r="D43" s="36">
        <f>S46</f>
        <v>18810</v>
      </c>
      <c r="E43" s="37">
        <f t="shared" si="4"/>
        <v>225720</v>
      </c>
      <c r="F43" s="43">
        <f>SUM(J43-D43)*12</f>
        <v>9240</v>
      </c>
      <c r="G43" s="44">
        <f aca="true" t="shared" si="8" ref="G43:H45">SUM(K43-J43)*12</f>
        <v>9360</v>
      </c>
      <c r="H43" s="44">
        <f t="shared" si="8"/>
        <v>9960</v>
      </c>
      <c r="I43" s="40"/>
      <c r="J43" s="38">
        <f>S44</f>
        <v>19580</v>
      </c>
      <c r="K43" s="38">
        <f>S42</f>
        <v>20360</v>
      </c>
      <c r="L43" s="38">
        <f>S40</f>
        <v>21190</v>
      </c>
      <c r="N43" s="46">
        <v>7050</v>
      </c>
      <c r="O43" s="46">
        <v>8800</v>
      </c>
      <c r="P43" s="47">
        <v>10760</v>
      </c>
      <c r="Q43" s="47">
        <v>13230</v>
      </c>
      <c r="R43" s="47">
        <v>16240</v>
      </c>
      <c r="S43" s="47">
        <v>19970</v>
      </c>
      <c r="T43" s="47">
        <v>24490</v>
      </c>
      <c r="U43" s="47">
        <v>30100</v>
      </c>
      <c r="V43" s="47">
        <v>37120</v>
      </c>
      <c r="W43" s="47">
        <v>45550</v>
      </c>
      <c r="X43" s="47">
        <v>54170</v>
      </c>
      <c r="Y43" s="47">
        <v>69810</v>
      </c>
    </row>
    <row r="44" spans="1:25" ht="21">
      <c r="A44" s="32">
        <v>7</v>
      </c>
      <c r="B44" s="35" t="s">
        <v>135</v>
      </c>
      <c r="C44" s="32">
        <v>1</v>
      </c>
      <c r="D44" s="36">
        <v>16550</v>
      </c>
      <c r="E44" s="37">
        <f t="shared" si="4"/>
        <v>198600</v>
      </c>
      <c r="F44" s="43">
        <f>SUM(J44-D44)*12</f>
        <v>7800</v>
      </c>
      <c r="G44" s="44">
        <f t="shared" si="8"/>
        <v>8280</v>
      </c>
      <c r="H44" s="44">
        <f t="shared" si="8"/>
        <v>8400</v>
      </c>
      <c r="I44" s="40"/>
      <c r="J44" s="38">
        <v>17200</v>
      </c>
      <c r="K44" s="38">
        <v>17890</v>
      </c>
      <c r="L44" s="38">
        <v>18590</v>
      </c>
      <c r="N44" s="46">
        <v>6920</v>
      </c>
      <c r="O44" s="46">
        <v>8610</v>
      </c>
      <c r="P44" s="47">
        <v>10540</v>
      </c>
      <c r="Q44" s="47">
        <v>12970</v>
      </c>
      <c r="R44" s="47">
        <v>15920</v>
      </c>
      <c r="S44" s="47">
        <v>19580</v>
      </c>
      <c r="T44" s="47">
        <v>24010</v>
      </c>
      <c r="U44" s="47">
        <v>29510</v>
      </c>
      <c r="V44" s="47">
        <v>36410</v>
      </c>
      <c r="W44" s="47">
        <v>44680</v>
      </c>
      <c r="X44" s="47">
        <v>53060</v>
      </c>
      <c r="Y44" s="47">
        <v>68690</v>
      </c>
    </row>
    <row r="45" spans="1:25" ht="21">
      <c r="A45" s="32">
        <v>3</v>
      </c>
      <c r="B45" s="35" t="s">
        <v>131</v>
      </c>
      <c r="C45" s="32">
        <v>1</v>
      </c>
      <c r="D45" s="36">
        <f>S52</f>
        <v>16570</v>
      </c>
      <c r="E45" s="37">
        <f t="shared" si="4"/>
        <v>198840</v>
      </c>
      <c r="F45" s="43">
        <f>SUM(J45-D45)*12</f>
        <v>8880</v>
      </c>
      <c r="G45" s="44">
        <f t="shared" si="8"/>
        <v>9000</v>
      </c>
      <c r="H45" s="44">
        <f t="shared" si="8"/>
        <v>9000</v>
      </c>
      <c r="I45" s="40"/>
      <c r="J45" s="38">
        <f>S50</f>
        <v>17310</v>
      </c>
      <c r="K45" s="38">
        <f>S48</f>
        <v>18060</v>
      </c>
      <c r="L45" s="38">
        <f>S46</f>
        <v>18810</v>
      </c>
      <c r="N45" s="46">
        <v>6790</v>
      </c>
      <c r="O45" s="46">
        <v>8450</v>
      </c>
      <c r="P45" s="47">
        <v>10350</v>
      </c>
      <c r="Q45" s="47">
        <v>12730</v>
      </c>
      <c r="R45" s="47">
        <v>15610</v>
      </c>
      <c r="S45" s="47">
        <v>19200</v>
      </c>
      <c r="T45" s="47">
        <v>23550</v>
      </c>
      <c r="U45" s="47">
        <v>28930</v>
      </c>
      <c r="V45" s="47">
        <v>35690</v>
      </c>
      <c r="W45" s="47">
        <v>43810</v>
      </c>
      <c r="X45" s="47">
        <v>51960</v>
      </c>
      <c r="Y45" s="47">
        <v>67560</v>
      </c>
    </row>
    <row r="46" spans="1:25" ht="21">
      <c r="A46" s="32">
        <v>5</v>
      </c>
      <c r="B46" s="35" t="s">
        <v>207</v>
      </c>
      <c r="C46" s="32">
        <v>1</v>
      </c>
      <c r="D46" s="36">
        <f>R41</f>
        <v>16880</v>
      </c>
      <c r="E46" s="37">
        <f t="shared" si="4"/>
        <v>202560</v>
      </c>
      <c r="F46" s="43">
        <f t="shared" si="5"/>
        <v>8040</v>
      </c>
      <c r="G46" s="44">
        <f t="shared" si="6"/>
        <v>8160</v>
      </c>
      <c r="H46" s="44">
        <f t="shared" si="7"/>
        <v>8640</v>
      </c>
      <c r="I46" s="40"/>
      <c r="J46" s="38">
        <f>R39</f>
        <v>17550</v>
      </c>
      <c r="K46" s="38">
        <f>R37</f>
        <v>18230</v>
      </c>
      <c r="L46" s="38">
        <f>R35</f>
        <v>18950</v>
      </c>
      <c r="N46" s="46">
        <v>6650</v>
      </c>
      <c r="O46" s="46">
        <v>8290</v>
      </c>
      <c r="P46" s="47">
        <v>10150</v>
      </c>
      <c r="Q46" s="47">
        <v>12470</v>
      </c>
      <c r="R46" s="47">
        <v>15290</v>
      </c>
      <c r="S46" s="47">
        <v>18810</v>
      </c>
      <c r="T46" s="47">
        <v>23080</v>
      </c>
      <c r="U46" s="47">
        <v>28350</v>
      </c>
      <c r="V46" s="47">
        <v>34980</v>
      </c>
      <c r="W46" s="47">
        <v>42950</v>
      </c>
      <c r="X46" s="47">
        <v>50870</v>
      </c>
      <c r="Y46" s="47">
        <v>66440</v>
      </c>
    </row>
    <row r="47" spans="1:25" ht="21">
      <c r="A47" s="32">
        <v>6</v>
      </c>
      <c r="B47" s="35" t="s">
        <v>133</v>
      </c>
      <c r="C47" s="32">
        <v>1</v>
      </c>
      <c r="D47" s="36">
        <v>14380</v>
      </c>
      <c r="E47" s="37">
        <f t="shared" si="4"/>
        <v>172560</v>
      </c>
      <c r="F47" s="43">
        <f t="shared" si="5"/>
        <v>7440</v>
      </c>
      <c r="G47" s="44">
        <f t="shared" si="6"/>
        <v>7320</v>
      </c>
      <c r="H47" s="44">
        <f t="shared" si="7"/>
        <v>7560</v>
      </c>
      <c r="I47" s="40"/>
      <c r="J47" s="38">
        <v>15000</v>
      </c>
      <c r="K47" s="38">
        <v>15610</v>
      </c>
      <c r="L47" s="38">
        <v>16240</v>
      </c>
      <c r="N47" s="46">
        <v>6530</v>
      </c>
      <c r="O47" s="46">
        <v>8120</v>
      </c>
      <c r="P47" s="47">
        <v>9950</v>
      </c>
      <c r="Q47" s="47">
        <v>12220</v>
      </c>
      <c r="R47" s="47">
        <v>15000</v>
      </c>
      <c r="S47" s="47">
        <v>18440</v>
      </c>
      <c r="T47" s="47">
        <v>22620</v>
      </c>
      <c r="U47" s="47">
        <v>27800</v>
      </c>
      <c r="V47" s="47">
        <v>34270</v>
      </c>
      <c r="W47" s="47">
        <v>42070</v>
      </c>
      <c r="X47" s="47">
        <v>49760</v>
      </c>
      <c r="Y47" s="47">
        <v>65310</v>
      </c>
    </row>
    <row r="48" spans="1:25" ht="21">
      <c r="A48" s="32"/>
      <c r="B48" s="48" t="s">
        <v>171</v>
      </c>
      <c r="C48" s="32"/>
      <c r="D48" s="36"/>
      <c r="E48" s="37">
        <f t="shared" si="4"/>
        <v>0</v>
      </c>
      <c r="F48" s="43"/>
      <c r="G48" s="44"/>
      <c r="H48" s="44"/>
      <c r="I48" s="40"/>
      <c r="J48" s="38"/>
      <c r="K48" s="38"/>
      <c r="L48" s="38"/>
      <c r="N48" s="46">
        <v>6400</v>
      </c>
      <c r="O48" s="46">
        <v>7960</v>
      </c>
      <c r="P48" s="47">
        <v>9740</v>
      </c>
      <c r="Q48" s="47">
        <v>11960</v>
      </c>
      <c r="R48" s="47">
        <v>14680</v>
      </c>
      <c r="S48" s="47">
        <v>18060</v>
      </c>
      <c r="T48" s="47">
        <v>22170</v>
      </c>
      <c r="U48" s="47">
        <v>27230</v>
      </c>
      <c r="V48" s="47">
        <v>33550</v>
      </c>
      <c r="W48" s="47">
        <v>41190</v>
      </c>
      <c r="X48" s="47">
        <v>48670</v>
      </c>
      <c r="Y48" s="47">
        <v>64200</v>
      </c>
    </row>
    <row r="49" spans="1:25" ht="21">
      <c r="A49" s="32">
        <v>7</v>
      </c>
      <c r="B49" s="35" t="s">
        <v>176</v>
      </c>
      <c r="C49" s="32">
        <v>1</v>
      </c>
      <c r="D49" s="36">
        <v>12520</v>
      </c>
      <c r="E49" s="37">
        <f t="shared" si="4"/>
        <v>150240</v>
      </c>
      <c r="F49" s="43">
        <v>6120</v>
      </c>
      <c r="G49" s="44">
        <v>6360</v>
      </c>
      <c r="H49" s="44"/>
      <c r="I49" s="40"/>
      <c r="J49" s="38"/>
      <c r="K49" s="38"/>
      <c r="L49" s="38"/>
      <c r="N49" s="46">
        <v>6270</v>
      </c>
      <c r="O49" s="46">
        <v>7800</v>
      </c>
      <c r="P49" s="47">
        <v>9540</v>
      </c>
      <c r="Q49" s="47">
        <v>11700</v>
      </c>
      <c r="R49" s="47">
        <v>14380</v>
      </c>
      <c r="S49" s="47">
        <v>17690</v>
      </c>
      <c r="T49" s="47">
        <v>21170</v>
      </c>
      <c r="U49" s="47">
        <v>26660</v>
      </c>
      <c r="V49" s="47">
        <v>32850</v>
      </c>
      <c r="W49" s="47">
        <v>40310</v>
      </c>
      <c r="X49" s="47">
        <v>47580</v>
      </c>
      <c r="Y49" s="47">
        <v>63070</v>
      </c>
    </row>
    <row r="50" spans="1:25" ht="21">
      <c r="A50" s="32">
        <v>8</v>
      </c>
      <c r="B50" s="35" t="s">
        <v>177</v>
      </c>
      <c r="C50" s="32">
        <v>1</v>
      </c>
      <c r="D50" s="36">
        <v>12310</v>
      </c>
      <c r="E50" s="37">
        <f t="shared" si="4"/>
        <v>147720</v>
      </c>
      <c r="F50" s="43"/>
      <c r="G50" s="44"/>
      <c r="H50" s="44"/>
      <c r="I50" s="40"/>
      <c r="J50" s="38"/>
      <c r="K50" s="38"/>
      <c r="L50" s="38"/>
      <c r="N50" s="46">
        <v>6160</v>
      </c>
      <c r="O50" s="46">
        <v>7630</v>
      </c>
      <c r="P50" s="47">
        <v>9340</v>
      </c>
      <c r="Q50" s="47">
        <v>11450</v>
      </c>
      <c r="R50" s="47">
        <v>14070</v>
      </c>
      <c r="S50" s="47">
        <v>17310</v>
      </c>
      <c r="T50" s="47">
        <v>21240</v>
      </c>
      <c r="U50" s="47">
        <v>26100</v>
      </c>
      <c r="V50" s="47">
        <v>32110</v>
      </c>
      <c r="W50" s="47">
        <v>39440</v>
      </c>
      <c r="X50" s="47">
        <v>46500</v>
      </c>
      <c r="Y50" s="47">
        <v>61950</v>
      </c>
    </row>
    <row r="51" spans="1:25" ht="21">
      <c r="A51" s="32"/>
      <c r="B51" s="35"/>
      <c r="C51" s="32"/>
      <c r="D51" s="36"/>
      <c r="E51" s="37"/>
      <c r="F51" s="43"/>
      <c r="G51" s="44"/>
      <c r="H51" s="44"/>
      <c r="I51" s="40"/>
      <c r="J51" s="38"/>
      <c r="K51" s="38"/>
      <c r="L51" s="38"/>
      <c r="N51" s="46">
        <v>6050</v>
      </c>
      <c r="O51" s="46">
        <v>7460</v>
      </c>
      <c r="P51" s="47">
        <v>9140</v>
      </c>
      <c r="Q51" s="47">
        <v>11200</v>
      </c>
      <c r="R51" s="47">
        <v>13770</v>
      </c>
      <c r="S51" s="47">
        <v>16920</v>
      </c>
      <c r="T51" s="47">
        <v>20790</v>
      </c>
      <c r="U51" s="47">
        <v>25530</v>
      </c>
      <c r="V51" s="47">
        <v>31400</v>
      </c>
      <c r="W51" s="47">
        <v>38570</v>
      </c>
      <c r="X51" s="47">
        <v>45410</v>
      </c>
      <c r="Y51" s="47">
        <v>60840</v>
      </c>
    </row>
    <row r="52" spans="10:25" ht="23.25" customHeight="1">
      <c r="J52" s="38"/>
      <c r="K52" s="38"/>
      <c r="L52" s="38"/>
      <c r="N52" s="46">
        <v>5920</v>
      </c>
      <c r="O52" s="46">
        <v>7290</v>
      </c>
      <c r="P52" s="47">
        <v>8930</v>
      </c>
      <c r="Q52" s="47">
        <v>10950</v>
      </c>
      <c r="R52" s="47">
        <v>13470</v>
      </c>
      <c r="S52" s="47">
        <v>16570</v>
      </c>
      <c r="T52" s="47">
        <v>20320</v>
      </c>
      <c r="U52" s="47">
        <v>24960</v>
      </c>
      <c r="V52" s="47">
        <v>30700</v>
      </c>
      <c r="W52" s="47">
        <v>37700</v>
      </c>
      <c r="X52" s="47">
        <v>44340</v>
      </c>
      <c r="Y52" s="47">
        <v>59710</v>
      </c>
    </row>
    <row r="53" spans="2:25" ht="21">
      <c r="B53" s="22" t="s">
        <v>178</v>
      </c>
      <c r="J53" s="38"/>
      <c r="K53" s="38"/>
      <c r="L53" s="38"/>
      <c r="N53" s="46">
        <v>5810</v>
      </c>
      <c r="O53" s="46">
        <v>7140</v>
      </c>
      <c r="P53" s="47">
        <v>8740</v>
      </c>
      <c r="Q53" s="47">
        <v>10700</v>
      </c>
      <c r="R53" s="47">
        <v>13160</v>
      </c>
      <c r="S53" s="47">
        <v>16190</v>
      </c>
      <c r="T53" s="47">
        <v>19860</v>
      </c>
      <c r="U53" s="47">
        <v>24400</v>
      </c>
      <c r="V53" s="47">
        <v>29980</v>
      </c>
      <c r="W53" s="47">
        <v>36820</v>
      </c>
      <c r="X53" s="47">
        <v>43250</v>
      </c>
      <c r="Y53" s="47">
        <v>58590</v>
      </c>
    </row>
    <row r="54" spans="1:25" ht="21">
      <c r="A54" s="23" t="s">
        <v>51</v>
      </c>
      <c r="B54" s="24" t="s">
        <v>109</v>
      </c>
      <c r="C54" s="23" t="s">
        <v>54</v>
      </c>
      <c r="D54" s="23" t="s">
        <v>111</v>
      </c>
      <c r="E54" s="23" t="s">
        <v>111</v>
      </c>
      <c r="F54" s="189" t="s">
        <v>122</v>
      </c>
      <c r="G54" s="190"/>
      <c r="H54" s="191"/>
      <c r="J54" s="38"/>
      <c r="K54" s="38"/>
      <c r="L54" s="38"/>
      <c r="N54" s="46">
        <v>5690</v>
      </c>
      <c r="O54" s="46">
        <v>6970</v>
      </c>
      <c r="P54" s="47">
        <v>8540</v>
      </c>
      <c r="Q54" s="47">
        <v>10440</v>
      </c>
      <c r="R54" s="47">
        <v>12840</v>
      </c>
      <c r="S54" s="47">
        <v>15800</v>
      </c>
      <c r="T54" s="47">
        <v>19410</v>
      </c>
      <c r="U54" s="47">
        <v>23830</v>
      </c>
      <c r="V54" s="47">
        <v>29280</v>
      </c>
      <c r="W54" s="47">
        <v>35950</v>
      </c>
      <c r="X54" s="47">
        <v>42190</v>
      </c>
      <c r="Y54" s="47">
        <v>57480</v>
      </c>
    </row>
    <row r="55" spans="1:25" ht="21">
      <c r="A55" s="52"/>
      <c r="B55" s="53"/>
      <c r="C55" s="52" t="s">
        <v>110</v>
      </c>
      <c r="D55" s="52" t="s">
        <v>124</v>
      </c>
      <c r="E55" s="52" t="s">
        <v>119</v>
      </c>
      <c r="F55" s="177" t="s">
        <v>123</v>
      </c>
      <c r="G55" s="178"/>
      <c r="H55" s="179"/>
      <c r="J55" s="38"/>
      <c r="K55" s="38"/>
      <c r="L55" s="38"/>
      <c r="N55" s="46">
        <v>5580</v>
      </c>
      <c r="O55" s="46">
        <v>6800</v>
      </c>
      <c r="P55" s="47">
        <v>8340</v>
      </c>
      <c r="Q55" s="47">
        <v>10190</v>
      </c>
      <c r="R55" s="47">
        <v>12530</v>
      </c>
      <c r="S55" s="47">
        <v>15430</v>
      </c>
      <c r="T55" s="47">
        <v>18950</v>
      </c>
      <c r="U55" s="47">
        <v>23270</v>
      </c>
      <c r="V55" s="47">
        <v>28560</v>
      </c>
      <c r="W55" s="47">
        <v>35090</v>
      </c>
      <c r="X55" s="47">
        <v>41140</v>
      </c>
      <c r="Y55" s="47">
        <v>56380</v>
      </c>
    </row>
    <row r="56" spans="1:25" ht="21">
      <c r="A56" s="54"/>
      <c r="B56" s="55"/>
      <c r="C56" s="54"/>
      <c r="D56" s="56" t="s">
        <v>121</v>
      </c>
      <c r="E56" s="57" t="s">
        <v>120</v>
      </c>
      <c r="F56" s="180" t="s">
        <v>169</v>
      </c>
      <c r="G56" s="181"/>
      <c r="H56" s="182"/>
      <c r="J56" s="38"/>
      <c r="K56" s="38"/>
      <c r="L56" s="38"/>
      <c r="N56" s="46">
        <v>5440</v>
      </c>
      <c r="O56" s="46">
        <v>6630</v>
      </c>
      <c r="P56" s="47">
        <v>8130</v>
      </c>
      <c r="Q56" s="47">
        <v>9960</v>
      </c>
      <c r="R56" s="47">
        <v>12240</v>
      </c>
      <c r="S56" s="47">
        <v>15050</v>
      </c>
      <c r="T56" s="47">
        <v>18470</v>
      </c>
      <c r="U56" s="47">
        <v>22700</v>
      </c>
      <c r="V56" s="47">
        <v>27850</v>
      </c>
      <c r="W56" s="47">
        <v>34220</v>
      </c>
      <c r="X56" s="47">
        <v>40090</v>
      </c>
      <c r="Y56" s="47">
        <v>55270</v>
      </c>
    </row>
    <row r="57" spans="1:25" ht="21">
      <c r="A57" s="32">
        <v>1</v>
      </c>
      <c r="B57" s="35" t="s">
        <v>134</v>
      </c>
      <c r="C57" s="32">
        <v>1</v>
      </c>
      <c r="D57" s="38">
        <v>7140</v>
      </c>
      <c r="E57" s="38">
        <v>33310</v>
      </c>
      <c r="F57" s="186">
        <f>SUM(D57:E57)/2*12</f>
        <v>242700</v>
      </c>
      <c r="G57" s="187"/>
      <c r="H57" s="188"/>
      <c r="J57" s="38"/>
      <c r="K57" s="38"/>
      <c r="L57" s="38"/>
      <c r="N57" s="46">
        <v>5340</v>
      </c>
      <c r="O57" s="46">
        <v>6470</v>
      </c>
      <c r="P57" s="47">
        <v>7940</v>
      </c>
      <c r="Q57" s="47">
        <v>9700</v>
      </c>
      <c r="R57" s="47">
        <v>11920</v>
      </c>
      <c r="S57" s="47">
        <v>14660</v>
      </c>
      <c r="T57" s="47">
        <v>18010</v>
      </c>
      <c r="U57" s="47">
        <v>22140</v>
      </c>
      <c r="V57" s="47">
        <v>27160</v>
      </c>
      <c r="W57" s="47">
        <v>33360</v>
      </c>
      <c r="X57" s="47">
        <v>39090</v>
      </c>
      <c r="Y57" s="47">
        <v>54170</v>
      </c>
    </row>
    <row r="58" spans="10:25" ht="22.5" customHeight="1">
      <c r="J58" s="38"/>
      <c r="K58" s="38"/>
      <c r="L58" s="38"/>
      <c r="N58" s="46">
        <v>5220</v>
      </c>
      <c r="O58" s="46">
        <v>6300</v>
      </c>
      <c r="P58" s="47">
        <v>7730</v>
      </c>
      <c r="Q58" s="47">
        <v>9440</v>
      </c>
      <c r="R58" s="47">
        <v>11620</v>
      </c>
      <c r="S58" s="47">
        <v>14300</v>
      </c>
      <c r="T58" s="47">
        <v>17560</v>
      </c>
      <c r="U58" s="47">
        <v>21550</v>
      </c>
      <c r="V58" s="47">
        <v>26460</v>
      </c>
      <c r="W58" s="47">
        <v>32510</v>
      </c>
      <c r="X58" s="47">
        <v>38060</v>
      </c>
      <c r="Y58" s="47">
        <v>53060</v>
      </c>
    </row>
    <row r="59" spans="2:25" ht="21">
      <c r="B59" s="22" t="s">
        <v>180</v>
      </c>
      <c r="J59" s="38"/>
      <c r="K59" s="38"/>
      <c r="L59" s="38"/>
      <c r="N59" s="46">
        <v>5100</v>
      </c>
      <c r="O59" s="46">
        <v>6140</v>
      </c>
      <c r="P59" s="47">
        <v>7530</v>
      </c>
      <c r="Q59" s="47">
        <v>9210</v>
      </c>
      <c r="R59" s="47">
        <v>11310</v>
      </c>
      <c r="S59" s="47">
        <v>13910</v>
      </c>
      <c r="T59" s="47">
        <v>17010</v>
      </c>
      <c r="U59" s="47">
        <v>20990</v>
      </c>
      <c r="V59" s="47">
        <v>25770</v>
      </c>
      <c r="W59" s="47">
        <v>31650</v>
      </c>
      <c r="X59" s="47">
        <v>37060</v>
      </c>
      <c r="Y59" s="47">
        <v>51960</v>
      </c>
    </row>
    <row r="60" spans="1:25" ht="21">
      <c r="A60" s="23" t="s">
        <v>51</v>
      </c>
      <c r="B60" s="24" t="s">
        <v>109</v>
      </c>
      <c r="C60" s="23" t="s">
        <v>54</v>
      </c>
      <c r="D60" s="23" t="s">
        <v>111</v>
      </c>
      <c r="E60" s="23" t="s">
        <v>111</v>
      </c>
      <c r="F60" s="189" t="s">
        <v>122</v>
      </c>
      <c r="G60" s="190"/>
      <c r="H60" s="191"/>
      <c r="J60" s="38"/>
      <c r="K60" s="38"/>
      <c r="L60" s="38"/>
      <c r="N60" s="46">
        <v>4980</v>
      </c>
      <c r="O60" s="46">
        <v>5970</v>
      </c>
      <c r="P60" s="47">
        <v>7320</v>
      </c>
      <c r="Q60" s="47">
        <v>8970</v>
      </c>
      <c r="R60" s="47">
        <v>11000</v>
      </c>
      <c r="S60" s="47">
        <v>13530</v>
      </c>
      <c r="T60" s="47">
        <v>16640</v>
      </c>
      <c r="U60" s="47">
        <v>20420</v>
      </c>
      <c r="V60" s="47">
        <v>25080</v>
      </c>
      <c r="W60" s="47">
        <v>30820</v>
      </c>
      <c r="X60" s="47">
        <v>36070</v>
      </c>
      <c r="Y60" s="47">
        <v>50870</v>
      </c>
    </row>
    <row r="61" spans="1:25" ht="21">
      <c r="A61" s="52"/>
      <c r="B61" s="53"/>
      <c r="C61" s="52" t="s">
        <v>110</v>
      </c>
      <c r="D61" s="52" t="s">
        <v>124</v>
      </c>
      <c r="E61" s="52" t="s">
        <v>119</v>
      </c>
      <c r="F61" s="177" t="s">
        <v>123</v>
      </c>
      <c r="G61" s="178"/>
      <c r="H61" s="179"/>
      <c r="J61" s="38"/>
      <c r="K61" s="38"/>
      <c r="L61" s="38"/>
      <c r="N61" s="61">
        <v>4870</v>
      </c>
      <c r="O61" s="61">
        <v>5810</v>
      </c>
      <c r="P61" s="62">
        <v>7140</v>
      </c>
      <c r="Q61" s="62">
        <v>8740</v>
      </c>
      <c r="R61" s="62">
        <v>10700</v>
      </c>
      <c r="S61" s="62">
        <v>13160</v>
      </c>
      <c r="T61" s="62">
        <v>16190</v>
      </c>
      <c r="U61" s="62">
        <v>19860</v>
      </c>
      <c r="V61" s="62">
        <v>24400</v>
      </c>
      <c r="W61" s="62">
        <v>29980</v>
      </c>
      <c r="X61" s="62">
        <v>35090</v>
      </c>
      <c r="Y61" s="62">
        <v>49760</v>
      </c>
    </row>
    <row r="62" spans="1:23" ht="18.75">
      <c r="A62" s="54"/>
      <c r="B62" s="55"/>
      <c r="C62" s="54"/>
      <c r="D62" s="56" t="s">
        <v>121</v>
      </c>
      <c r="E62" s="57" t="s">
        <v>120</v>
      </c>
      <c r="F62" s="180" t="s">
        <v>169</v>
      </c>
      <c r="G62" s="181"/>
      <c r="H62" s="182"/>
      <c r="J62" s="38"/>
      <c r="K62" s="38"/>
      <c r="L62" s="38"/>
      <c r="N62" s="22">
        <v>1</v>
      </c>
      <c r="O62" s="22">
        <v>2</v>
      </c>
      <c r="P62" s="22">
        <v>3</v>
      </c>
      <c r="Q62" s="22">
        <v>4</v>
      </c>
      <c r="R62" s="22">
        <v>5</v>
      </c>
      <c r="S62" s="22">
        <v>6</v>
      </c>
      <c r="T62" s="22">
        <v>7</v>
      </c>
      <c r="U62" s="22">
        <v>8</v>
      </c>
      <c r="V62" s="22">
        <v>9</v>
      </c>
      <c r="W62" s="22">
        <v>1</v>
      </c>
    </row>
    <row r="63" spans="1:12" ht="18.75">
      <c r="A63" s="32">
        <v>1</v>
      </c>
      <c r="B63" s="35" t="s">
        <v>132</v>
      </c>
      <c r="C63" s="32">
        <v>1</v>
      </c>
      <c r="D63" s="38">
        <v>7140</v>
      </c>
      <c r="E63" s="38">
        <v>33310</v>
      </c>
      <c r="F63" s="186">
        <f>SUM(D63:E63)/2*12</f>
        <v>242700</v>
      </c>
      <c r="G63" s="187"/>
      <c r="H63" s="188"/>
      <c r="J63" s="38"/>
      <c r="K63" s="38"/>
      <c r="L63" s="38"/>
    </row>
    <row r="64" spans="1:12" ht="18.75">
      <c r="A64" s="41"/>
      <c r="B64" s="26"/>
      <c r="C64" s="41"/>
      <c r="D64" s="59"/>
      <c r="E64" s="59"/>
      <c r="F64" s="59"/>
      <c r="G64" s="59"/>
      <c r="H64" s="59"/>
      <c r="J64" s="38"/>
      <c r="K64" s="38"/>
      <c r="L64" s="38"/>
    </row>
    <row r="65" spans="1:12" ht="18.75">
      <c r="A65" s="41"/>
      <c r="B65" s="26"/>
      <c r="C65" s="41"/>
      <c r="D65" s="59"/>
      <c r="E65" s="59"/>
      <c r="F65" s="59"/>
      <c r="G65" s="59"/>
      <c r="H65" s="59"/>
      <c r="J65" s="38"/>
      <c r="K65" s="38"/>
      <c r="L65" s="38"/>
    </row>
    <row r="66" spans="1:12" ht="18.75">
      <c r="A66" s="41"/>
      <c r="B66" s="26"/>
      <c r="C66" s="41"/>
      <c r="D66" s="59"/>
      <c r="E66" s="59"/>
      <c r="F66" s="59"/>
      <c r="G66" s="59"/>
      <c r="H66" s="59"/>
      <c r="J66" s="38"/>
      <c r="K66" s="38"/>
      <c r="L66" s="38"/>
    </row>
    <row r="67" spans="1:12" ht="18.75">
      <c r="A67" s="41"/>
      <c r="B67" s="26"/>
      <c r="C67" s="41"/>
      <c r="D67" s="59"/>
      <c r="E67" s="59"/>
      <c r="F67" s="59"/>
      <c r="G67" s="59"/>
      <c r="H67" s="59"/>
      <c r="J67" s="38"/>
      <c r="K67" s="38"/>
      <c r="L67" s="38"/>
    </row>
    <row r="68" spans="1:12" ht="18.75">
      <c r="A68" s="41"/>
      <c r="B68" s="26"/>
      <c r="C68" s="41"/>
      <c r="D68" s="59"/>
      <c r="E68" s="59"/>
      <c r="F68" s="59"/>
      <c r="G68" s="59"/>
      <c r="H68" s="59"/>
      <c r="J68" s="38"/>
      <c r="K68" s="38"/>
      <c r="L68" s="38"/>
    </row>
    <row r="69" spans="1:12" ht="18.75">
      <c r="A69" s="41"/>
      <c r="B69" s="26"/>
      <c r="C69" s="41"/>
      <c r="D69" s="59"/>
      <c r="E69" s="59"/>
      <c r="F69" s="59"/>
      <c r="G69" s="59"/>
      <c r="H69" s="59"/>
      <c r="J69" s="38"/>
      <c r="K69" s="38"/>
      <c r="L69" s="38"/>
    </row>
    <row r="70" spans="1:12" ht="18.75">
      <c r="A70" s="41"/>
      <c r="B70" s="26"/>
      <c r="C70" s="41"/>
      <c r="D70" s="59"/>
      <c r="E70" s="59"/>
      <c r="F70" s="59"/>
      <c r="G70" s="59"/>
      <c r="H70" s="59"/>
      <c r="J70" s="38"/>
      <c r="K70" s="38"/>
      <c r="L70" s="38"/>
    </row>
    <row r="71" spans="1:12" ht="18.75">
      <c r="A71" s="41"/>
      <c r="B71" s="26"/>
      <c r="C71" s="41"/>
      <c r="D71" s="59"/>
      <c r="E71" s="59"/>
      <c r="F71" s="59"/>
      <c r="G71" s="59"/>
      <c r="H71" s="59"/>
      <c r="J71" s="38"/>
      <c r="K71" s="38"/>
      <c r="L71" s="38"/>
    </row>
    <row r="72" spans="1:12" ht="18.75">
      <c r="A72" s="41"/>
      <c r="B72" s="26"/>
      <c r="C72" s="41"/>
      <c r="D72" s="59"/>
      <c r="E72" s="59"/>
      <c r="F72" s="59"/>
      <c r="G72" s="59"/>
      <c r="H72" s="59"/>
      <c r="J72" s="38"/>
      <c r="K72" s="38"/>
      <c r="L72" s="38"/>
    </row>
    <row r="73" spans="1:12" ht="18.75">
      <c r="A73" s="41"/>
      <c r="B73" s="26"/>
      <c r="C73" s="41"/>
      <c r="D73" s="59"/>
      <c r="E73" s="59"/>
      <c r="F73" s="59"/>
      <c r="G73" s="59"/>
      <c r="H73" s="59"/>
      <c r="J73" s="38"/>
      <c r="K73" s="38"/>
      <c r="L73" s="38"/>
    </row>
    <row r="74" spans="1:12" ht="18.75">
      <c r="A74" s="41"/>
      <c r="B74" s="26"/>
      <c r="C74" s="41"/>
      <c r="D74" s="59"/>
      <c r="E74" s="59"/>
      <c r="F74" s="59"/>
      <c r="G74" s="59"/>
      <c r="H74" s="59"/>
      <c r="J74" s="38"/>
      <c r="K74" s="38"/>
      <c r="L74" s="38"/>
    </row>
    <row r="75" spans="1:12" ht="18.75">
      <c r="A75" s="41"/>
      <c r="B75" s="26"/>
      <c r="C75" s="41"/>
      <c r="D75" s="59"/>
      <c r="E75" s="59"/>
      <c r="F75" s="59"/>
      <c r="G75" s="59"/>
      <c r="H75" s="59"/>
      <c r="J75" s="38"/>
      <c r="K75" s="38"/>
      <c r="L75" s="38"/>
    </row>
    <row r="76" spans="2:12" ht="18.75">
      <c r="B76" s="42" t="s">
        <v>182</v>
      </c>
      <c r="J76" s="38"/>
      <c r="K76" s="38"/>
      <c r="L76" s="38"/>
    </row>
    <row r="77" spans="1:12" ht="18.75">
      <c r="A77" s="23" t="s">
        <v>51</v>
      </c>
      <c r="B77" s="24" t="s">
        <v>109</v>
      </c>
      <c r="C77" s="23" t="s">
        <v>54</v>
      </c>
      <c r="D77" s="23" t="s">
        <v>111</v>
      </c>
      <c r="E77" s="25" t="s">
        <v>55</v>
      </c>
      <c r="F77" s="183" t="s">
        <v>113</v>
      </c>
      <c r="G77" s="184"/>
      <c r="H77" s="185"/>
      <c r="J77" s="183" t="s">
        <v>150</v>
      </c>
      <c r="K77" s="184"/>
      <c r="L77" s="185"/>
    </row>
    <row r="78" spans="1:12" ht="18.75">
      <c r="A78" s="29"/>
      <c r="B78" s="30"/>
      <c r="C78" s="29" t="s">
        <v>110</v>
      </c>
      <c r="D78" s="29" t="s">
        <v>112</v>
      </c>
      <c r="E78" s="31"/>
      <c r="F78" s="30">
        <v>2555</v>
      </c>
      <c r="G78" s="32">
        <v>2556</v>
      </c>
      <c r="H78" s="31">
        <v>2557</v>
      </c>
      <c r="J78" s="30">
        <v>2555</v>
      </c>
      <c r="K78" s="32">
        <v>2556</v>
      </c>
      <c r="L78" s="31">
        <v>2557</v>
      </c>
    </row>
    <row r="79" spans="1:12" ht="18.75">
      <c r="A79" s="32">
        <v>1</v>
      </c>
      <c r="B79" s="35" t="s">
        <v>136</v>
      </c>
      <c r="C79" s="32">
        <v>1</v>
      </c>
      <c r="D79" s="36">
        <f>T52</f>
        <v>20320</v>
      </c>
      <c r="E79" s="37">
        <f>SUM((D79+3500)*12)</f>
        <v>285840</v>
      </c>
      <c r="F79" s="43">
        <f>SUM(J79-D79)*12</f>
        <v>11040</v>
      </c>
      <c r="G79" s="44">
        <f>SUM(K79-J79)*12</f>
        <v>11160</v>
      </c>
      <c r="H79" s="44">
        <f>SUM(L79-K79)*12</f>
        <v>10920</v>
      </c>
      <c r="I79" s="40"/>
      <c r="J79" s="38">
        <f>T50</f>
        <v>21240</v>
      </c>
      <c r="K79" s="38">
        <f>T48</f>
        <v>22170</v>
      </c>
      <c r="L79" s="38">
        <f>T46</f>
        <v>23080</v>
      </c>
    </row>
    <row r="80" spans="1:12" ht="18.75">
      <c r="A80" s="32">
        <v>2</v>
      </c>
      <c r="B80" s="35" t="s">
        <v>144</v>
      </c>
      <c r="C80" s="32">
        <v>1</v>
      </c>
      <c r="D80" s="36">
        <v>24010</v>
      </c>
      <c r="E80" s="37">
        <f>SUM(D80*12)</f>
        <v>288120</v>
      </c>
      <c r="F80" s="43">
        <f>SUM(J80-D80)*12</f>
        <v>11520</v>
      </c>
      <c r="G80" s="44">
        <f>SUM(K80-J80)*12</f>
        <v>12000</v>
      </c>
      <c r="H80" s="44">
        <f>SUM(L80-K80)*12</f>
        <v>12120</v>
      </c>
      <c r="I80" s="40"/>
      <c r="J80" s="38">
        <v>24970</v>
      </c>
      <c r="K80" s="38">
        <v>25970</v>
      </c>
      <c r="L80" s="38">
        <v>26980</v>
      </c>
    </row>
    <row r="81" spans="1:12" ht="18.75">
      <c r="A81" s="32"/>
      <c r="B81" s="35" t="s">
        <v>143</v>
      </c>
      <c r="C81" s="32"/>
      <c r="D81" s="36"/>
      <c r="E81" s="37"/>
      <c r="F81" s="43"/>
      <c r="G81" s="44"/>
      <c r="H81" s="44"/>
      <c r="I81" s="40"/>
      <c r="J81" s="38"/>
      <c r="K81" s="38"/>
      <c r="L81" s="38"/>
    </row>
    <row r="82" spans="1:12" ht="18.75">
      <c r="A82" s="32">
        <v>3</v>
      </c>
      <c r="B82" s="35" t="s">
        <v>137</v>
      </c>
      <c r="C82" s="32">
        <v>1</v>
      </c>
      <c r="D82" s="36">
        <v>16920</v>
      </c>
      <c r="E82" s="37">
        <f>SUM(D82*12)</f>
        <v>203040</v>
      </c>
      <c r="F82" s="43">
        <f>SUM(J82-D82)*12</f>
        <v>9240</v>
      </c>
      <c r="G82" s="44">
        <f aca="true" t="shared" si="9" ref="G82:H84">SUM(K82-J82)*12</f>
        <v>9000</v>
      </c>
      <c r="H82" s="44">
        <f t="shared" si="9"/>
        <v>9120</v>
      </c>
      <c r="I82" s="40"/>
      <c r="J82" s="38">
        <v>17690</v>
      </c>
      <c r="K82" s="38">
        <v>18440</v>
      </c>
      <c r="L82" s="38">
        <v>19200</v>
      </c>
    </row>
    <row r="83" spans="1:12" ht="18.75">
      <c r="A83" s="32">
        <v>4</v>
      </c>
      <c r="B83" s="35" t="s">
        <v>118</v>
      </c>
      <c r="C83" s="32">
        <v>1</v>
      </c>
      <c r="D83" s="36">
        <f>O25</f>
        <v>12410</v>
      </c>
      <c r="E83" s="37">
        <f>SUM(D83*12)</f>
        <v>148920</v>
      </c>
      <c r="F83" s="43">
        <f>SUM(J83-D83)*12</f>
        <v>5760</v>
      </c>
      <c r="G83" s="44">
        <f>((O23*4)/100)*12</f>
        <v>6187.200000000001</v>
      </c>
      <c r="H83" s="44">
        <f>((P23*4)/100)*12</f>
        <v>7459.200000000001</v>
      </c>
      <c r="I83" s="40"/>
      <c r="J83" s="38">
        <f>O23</f>
        <v>12890</v>
      </c>
      <c r="K83" s="38">
        <v>14030</v>
      </c>
      <c r="L83" s="38">
        <v>14570</v>
      </c>
    </row>
    <row r="84" spans="1:12" ht="18.75">
      <c r="A84" s="32">
        <v>5</v>
      </c>
      <c r="B84" s="35" t="s">
        <v>138</v>
      </c>
      <c r="C84" s="32">
        <v>1</v>
      </c>
      <c r="D84" s="36">
        <f>R45</f>
        <v>15610</v>
      </c>
      <c r="E84" s="37">
        <f>SUM(D84*12)</f>
        <v>187320</v>
      </c>
      <c r="F84" s="43">
        <f>SUM(J84-D84)*12</f>
        <v>7560</v>
      </c>
      <c r="G84" s="44">
        <f t="shared" si="9"/>
        <v>7680</v>
      </c>
      <c r="H84" s="44">
        <f t="shared" si="9"/>
        <v>8040</v>
      </c>
      <c r="I84" s="40"/>
      <c r="J84" s="38">
        <f>R43</f>
        <v>16240</v>
      </c>
      <c r="K84" s="38">
        <f>R41</f>
        <v>16880</v>
      </c>
      <c r="L84" s="38">
        <f>R39</f>
        <v>17550</v>
      </c>
    </row>
    <row r="85" spans="1:12" ht="18.75">
      <c r="A85" s="32">
        <v>6</v>
      </c>
      <c r="B85" s="35" t="s">
        <v>138</v>
      </c>
      <c r="C85" s="32">
        <v>1</v>
      </c>
      <c r="D85" s="36">
        <f>R46</f>
        <v>15290</v>
      </c>
      <c r="E85" s="37">
        <f>SUM(D85*12)</f>
        <v>183480</v>
      </c>
      <c r="F85" s="43">
        <f>SUM(J85-D85)*12</f>
        <v>7560</v>
      </c>
      <c r="G85" s="44">
        <f>SUM(K85-J85)*12</f>
        <v>7560</v>
      </c>
      <c r="H85" s="44">
        <f>SUM(L85-K85)*12</f>
        <v>7800</v>
      </c>
      <c r="I85" s="40"/>
      <c r="J85" s="38">
        <f>R44</f>
        <v>15920</v>
      </c>
      <c r="K85" s="38">
        <f>R42</f>
        <v>16550</v>
      </c>
      <c r="L85" s="38">
        <f>R40</f>
        <v>17200</v>
      </c>
    </row>
    <row r="86" spans="1:12" ht="18.75">
      <c r="A86" s="32"/>
      <c r="B86" s="48" t="s">
        <v>171</v>
      </c>
      <c r="C86" s="32"/>
      <c r="D86" s="35"/>
      <c r="E86" s="37"/>
      <c r="F86" s="43"/>
      <c r="G86" s="44"/>
      <c r="H86" s="44"/>
      <c r="I86" s="40"/>
      <c r="J86" s="38"/>
      <c r="K86" s="38"/>
      <c r="L86" s="38"/>
    </row>
    <row r="87" spans="1:12" ht="18.75">
      <c r="A87" s="32">
        <v>7</v>
      </c>
      <c r="B87" s="35" t="s">
        <v>179</v>
      </c>
      <c r="C87" s="32">
        <v>1</v>
      </c>
      <c r="D87" s="35">
        <v>10070</v>
      </c>
      <c r="E87" s="37">
        <f>SUM(D87*12)</f>
        <v>120840</v>
      </c>
      <c r="F87" s="43"/>
      <c r="G87" s="44"/>
      <c r="H87" s="44"/>
      <c r="I87" s="40"/>
      <c r="J87" s="38"/>
      <c r="K87" s="38"/>
      <c r="L87" s="38"/>
    </row>
    <row r="88" spans="1:12" ht="18.75">
      <c r="A88" s="32">
        <v>8</v>
      </c>
      <c r="B88" s="35" t="s">
        <v>107</v>
      </c>
      <c r="C88" s="32">
        <v>1</v>
      </c>
      <c r="D88" s="60">
        <v>14030</v>
      </c>
      <c r="E88" s="37">
        <f>SUM(D88*12)</f>
        <v>168360</v>
      </c>
      <c r="F88" s="43"/>
      <c r="G88" s="44"/>
      <c r="H88" s="44"/>
      <c r="I88" s="40"/>
      <c r="J88" s="38"/>
      <c r="K88" s="38"/>
      <c r="L88" s="38"/>
    </row>
    <row r="89" spans="1:12" ht="18.75">
      <c r="A89" s="41"/>
      <c r="B89" s="26"/>
      <c r="C89" s="41"/>
      <c r="D89" s="63"/>
      <c r="E89" s="63"/>
      <c r="F89" s="26"/>
      <c r="G89" s="26"/>
      <c r="H89" s="26"/>
      <c r="J89" s="38"/>
      <c r="K89" s="38"/>
      <c r="L89" s="38"/>
    </row>
    <row r="90" spans="2:12" ht="18.75">
      <c r="B90" s="22" t="s">
        <v>178</v>
      </c>
      <c r="J90" s="38"/>
      <c r="K90" s="38"/>
      <c r="L90" s="38"/>
    </row>
    <row r="91" spans="1:12" ht="18.75">
      <c r="A91" s="23" t="s">
        <v>51</v>
      </c>
      <c r="B91" s="24" t="s">
        <v>109</v>
      </c>
      <c r="C91" s="23" t="s">
        <v>54</v>
      </c>
      <c r="D91" s="23" t="s">
        <v>111</v>
      </c>
      <c r="E91" s="23" t="s">
        <v>111</v>
      </c>
      <c r="F91" s="189" t="s">
        <v>122</v>
      </c>
      <c r="G91" s="190"/>
      <c r="H91" s="191"/>
      <c r="J91" s="38"/>
      <c r="K91" s="38"/>
      <c r="L91" s="38"/>
    </row>
    <row r="92" spans="1:12" ht="18.75">
      <c r="A92" s="52"/>
      <c r="B92" s="53"/>
      <c r="C92" s="52" t="s">
        <v>110</v>
      </c>
      <c r="D92" s="52" t="s">
        <v>124</v>
      </c>
      <c r="E92" s="52" t="s">
        <v>119</v>
      </c>
      <c r="F92" s="177" t="s">
        <v>123</v>
      </c>
      <c r="G92" s="178"/>
      <c r="H92" s="179"/>
      <c r="J92" s="38"/>
      <c r="K92" s="38"/>
      <c r="L92" s="38"/>
    </row>
    <row r="93" spans="1:12" ht="18.75">
      <c r="A93" s="54"/>
      <c r="B93" s="55"/>
      <c r="C93" s="54"/>
      <c r="D93" s="56" t="s">
        <v>121</v>
      </c>
      <c r="E93" s="57" t="s">
        <v>120</v>
      </c>
      <c r="F93" s="180" t="s">
        <v>169</v>
      </c>
      <c r="G93" s="181"/>
      <c r="H93" s="182"/>
      <c r="J93" s="38"/>
      <c r="K93" s="38"/>
      <c r="L93" s="38"/>
    </row>
    <row r="94" spans="1:12" ht="18.75">
      <c r="A94" s="32">
        <v>1</v>
      </c>
      <c r="B94" s="35" t="s">
        <v>139</v>
      </c>
      <c r="C94" s="32">
        <v>1</v>
      </c>
      <c r="D94" s="38">
        <v>4870</v>
      </c>
      <c r="E94" s="38">
        <v>22760</v>
      </c>
      <c r="F94" s="186">
        <f>SUM(D94:E94)/2*12</f>
        <v>165780</v>
      </c>
      <c r="G94" s="187"/>
      <c r="H94" s="188"/>
      <c r="J94" s="38"/>
      <c r="K94" s="38"/>
      <c r="L94" s="38"/>
    </row>
    <row r="95" spans="1:12" ht="18.75">
      <c r="A95" s="26"/>
      <c r="B95" s="26"/>
      <c r="C95" s="41"/>
      <c r="J95" s="38"/>
      <c r="K95" s="38"/>
      <c r="L95" s="38"/>
    </row>
    <row r="96" spans="2:12" ht="18.75">
      <c r="B96" s="22" t="s">
        <v>180</v>
      </c>
      <c r="J96" s="38"/>
      <c r="K96" s="38"/>
      <c r="L96" s="38"/>
    </row>
    <row r="97" spans="1:12" ht="18.75">
      <c r="A97" s="23" t="s">
        <v>51</v>
      </c>
      <c r="B97" s="24" t="s">
        <v>109</v>
      </c>
      <c r="C97" s="23" t="s">
        <v>54</v>
      </c>
      <c r="D97" s="23" t="s">
        <v>111</v>
      </c>
      <c r="E97" s="23" t="s">
        <v>111</v>
      </c>
      <c r="F97" s="189" t="s">
        <v>122</v>
      </c>
      <c r="G97" s="190"/>
      <c r="H97" s="191"/>
      <c r="J97" s="38"/>
      <c r="K97" s="38"/>
      <c r="L97" s="38"/>
    </row>
    <row r="98" spans="1:12" ht="18.75">
      <c r="A98" s="52"/>
      <c r="B98" s="53"/>
      <c r="C98" s="52" t="s">
        <v>110</v>
      </c>
      <c r="D98" s="52" t="s">
        <v>124</v>
      </c>
      <c r="E98" s="52" t="s">
        <v>119</v>
      </c>
      <c r="F98" s="177" t="s">
        <v>123</v>
      </c>
      <c r="G98" s="178"/>
      <c r="H98" s="179"/>
      <c r="J98" s="38"/>
      <c r="K98" s="38"/>
      <c r="L98" s="38"/>
    </row>
    <row r="99" spans="1:12" ht="18.75">
      <c r="A99" s="54"/>
      <c r="B99" s="55"/>
      <c r="C99" s="54"/>
      <c r="D99" s="56" t="s">
        <v>121</v>
      </c>
      <c r="E99" s="57" t="s">
        <v>120</v>
      </c>
      <c r="F99" s="180" t="s">
        <v>169</v>
      </c>
      <c r="G99" s="181"/>
      <c r="H99" s="182"/>
      <c r="J99" s="38"/>
      <c r="K99" s="38"/>
      <c r="L99" s="38"/>
    </row>
    <row r="100" spans="1:12" ht="18.75">
      <c r="A100" s="32">
        <v>1</v>
      </c>
      <c r="B100" s="35" t="s">
        <v>181</v>
      </c>
      <c r="C100" s="32">
        <v>1</v>
      </c>
      <c r="D100" s="38">
        <v>7140</v>
      </c>
      <c r="E100" s="38">
        <v>33310</v>
      </c>
      <c r="F100" s="186">
        <f>SUM(D100:E100)/2*12</f>
        <v>242700</v>
      </c>
      <c r="G100" s="187"/>
      <c r="H100" s="188"/>
      <c r="J100" s="38"/>
      <c r="K100" s="38"/>
      <c r="L100" s="38"/>
    </row>
    <row r="101" spans="1:12" ht="18.75">
      <c r="A101" s="41"/>
      <c r="B101" s="26"/>
      <c r="C101" s="41"/>
      <c r="D101" s="59"/>
      <c r="E101" s="59"/>
      <c r="F101" s="59"/>
      <c r="G101" s="59"/>
      <c r="H101" s="59"/>
      <c r="J101" s="38"/>
      <c r="K101" s="38"/>
      <c r="L101" s="38"/>
    </row>
    <row r="102" spans="1:12" ht="18.75">
      <c r="A102" s="41"/>
      <c r="B102" s="26"/>
      <c r="C102" s="41"/>
      <c r="D102" s="59"/>
      <c r="E102" s="59"/>
      <c r="F102" s="59"/>
      <c r="G102" s="59"/>
      <c r="H102" s="59"/>
      <c r="J102" s="38"/>
      <c r="K102" s="38"/>
      <c r="L102" s="38"/>
    </row>
    <row r="103" spans="1:12" ht="18.75">
      <c r="A103" s="41"/>
      <c r="B103" s="26"/>
      <c r="C103" s="41"/>
      <c r="D103" s="59"/>
      <c r="E103" s="59"/>
      <c r="F103" s="59"/>
      <c r="G103" s="59"/>
      <c r="H103" s="59"/>
      <c r="J103" s="38"/>
      <c r="K103" s="38"/>
      <c r="L103" s="38"/>
    </row>
    <row r="104" spans="1:12" ht="18.75">
      <c r="A104" s="41"/>
      <c r="B104" s="26"/>
      <c r="C104" s="41"/>
      <c r="D104" s="59"/>
      <c r="E104" s="59"/>
      <c r="F104" s="59"/>
      <c r="G104" s="59"/>
      <c r="H104" s="59"/>
      <c r="J104" s="38"/>
      <c r="K104" s="38"/>
      <c r="L104" s="38"/>
    </row>
    <row r="105" spans="1:12" ht="18.75">
      <c r="A105" s="41"/>
      <c r="B105" s="26"/>
      <c r="C105" s="41"/>
      <c r="D105" s="59"/>
      <c r="E105" s="59"/>
      <c r="F105" s="59"/>
      <c r="G105" s="59"/>
      <c r="H105" s="59"/>
      <c r="J105" s="38"/>
      <c r="K105" s="38"/>
      <c r="L105" s="38"/>
    </row>
    <row r="106" spans="1:12" ht="18.75">
      <c r="A106" s="41"/>
      <c r="B106" s="26"/>
      <c r="C106" s="41"/>
      <c r="D106" s="59"/>
      <c r="E106" s="59"/>
      <c r="F106" s="59"/>
      <c r="G106" s="59"/>
      <c r="H106" s="59"/>
      <c r="J106" s="38"/>
      <c r="K106" s="38"/>
      <c r="L106" s="38"/>
    </row>
    <row r="107" spans="1:12" ht="18.75">
      <c r="A107" s="41"/>
      <c r="B107" s="26"/>
      <c r="C107" s="41"/>
      <c r="D107" s="59"/>
      <c r="E107" s="59"/>
      <c r="F107" s="59"/>
      <c r="G107" s="59"/>
      <c r="H107" s="59"/>
      <c r="J107" s="38"/>
      <c r="K107" s="38"/>
      <c r="L107" s="38"/>
    </row>
    <row r="108" spans="1:12" ht="18.75">
      <c r="A108" s="41"/>
      <c r="B108" s="26"/>
      <c r="C108" s="41"/>
      <c r="D108" s="59"/>
      <c r="E108" s="59"/>
      <c r="F108" s="59"/>
      <c r="G108" s="59"/>
      <c r="H108" s="59"/>
      <c r="J108" s="38"/>
      <c r="K108" s="38"/>
      <c r="L108" s="38"/>
    </row>
    <row r="109" spans="1:12" ht="18.75">
      <c r="A109" s="41"/>
      <c r="B109" s="26"/>
      <c r="C109" s="41"/>
      <c r="D109" s="59"/>
      <c r="E109" s="59"/>
      <c r="F109" s="59"/>
      <c r="G109" s="59"/>
      <c r="H109" s="59"/>
      <c r="J109" s="38"/>
      <c r="K109" s="38"/>
      <c r="L109" s="38"/>
    </row>
    <row r="110" spans="1:12" ht="18.75">
      <c r="A110" s="41"/>
      <c r="B110" s="26"/>
      <c r="C110" s="41"/>
      <c r="D110" s="59"/>
      <c r="E110" s="59"/>
      <c r="F110" s="59"/>
      <c r="G110" s="59"/>
      <c r="H110" s="59"/>
      <c r="J110" s="38"/>
      <c r="K110" s="38"/>
      <c r="L110" s="38"/>
    </row>
    <row r="111" spans="1:12" ht="18.75">
      <c r="A111" s="41"/>
      <c r="B111" s="26"/>
      <c r="C111" s="41"/>
      <c r="D111" s="59"/>
      <c r="E111" s="59"/>
      <c r="F111" s="59"/>
      <c r="G111" s="59"/>
      <c r="H111" s="59"/>
      <c r="J111" s="38"/>
      <c r="K111" s="38"/>
      <c r="L111" s="38"/>
    </row>
    <row r="112" spans="1:12" ht="18.75">
      <c r="A112" s="41"/>
      <c r="B112" s="26"/>
      <c r="C112" s="41"/>
      <c r="D112" s="59"/>
      <c r="E112" s="59"/>
      <c r="F112" s="59"/>
      <c r="G112" s="59"/>
      <c r="H112" s="59"/>
      <c r="J112" s="38"/>
      <c r="K112" s="38"/>
      <c r="L112" s="38"/>
    </row>
    <row r="113" spans="1:12" ht="18.75">
      <c r="A113" s="41"/>
      <c r="B113" s="26"/>
      <c r="C113" s="41"/>
      <c r="D113" s="59"/>
      <c r="E113" s="59"/>
      <c r="F113" s="59"/>
      <c r="G113" s="59"/>
      <c r="H113" s="59"/>
      <c r="J113" s="38"/>
      <c r="K113" s="38"/>
      <c r="L113" s="38"/>
    </row>
    <row r="114" spans="2:12" ht="18.75">
      <c r="B114" s="42" t="s">
        <v>199</v>
      </c>
      <c r="J114" s="38"/>
      <c r="K114" s="38"/>
      <c r="L114" s="38"/>
    </row>
    <row r="115" spans="1:12" ht="18.75">
      <c r="A115" s="23" t="s">
        <v>51</v>
      </c>
      <c r="B115" s="24" t="s">
        <v>109</v>
      </c>
      <c r="C115" s="23" t="s">
        <v>54</v>
      </c>
      <c r="D115" s="23" t="s">
        <v>111</v>
      </c>
      <c r="E115" s="25" t="s">
        <v>55</v>
      </c>
      <c r="F115" s="183" t="s">
        <v>113</v>
      </c>
      <c r="G115" s="184"/>
      <c r="H115" s="185"/>
      <c r="J115" s="183" t="s">
        <v>150</v>
      </c>
      <c r="K115" s="184"/>
      <c r="L115" s="185"/>
    </row>
    <row r="116" spans="1:12" ht="18.75">
      <c r="A116" s="29"/>
      <c r="B116" s="30"/>
      <c r="C116" s="29" t="s">
        <v>110</v>
      </c>
      <c r="D116" s="29" t="s">
        <v>112</v>
      </c>
      <c r="E116" s="31"/>
      <c r="F116" s="30">
        <v>2558</v>
      </c>
      <c r="G116" s="32">
        <v>2559</v>
      </c>
      <c r="H116" s="31">
        <v>2560</v>
      </c>
      <c r="J116" s="30">
        <v>1558</v>
      </c>
      <c r="K116" s="32">
        <v>2559</v>
      </c>
      <c r="L116" s="31">
        <v>2560</v>
      </c>
    </row>
    <row r="117" spans="1:12" ht="18.75">
      <c r="A117" s="32">
        <v>1</v>
      </c>
      <c r="B117" s="35" t="s">
        <v>140</v>
      </c>
      <c r="C117" s="32">
        <v>1</v>
      </c>
      <c r="D117" s="36">
        <v>35220</v>
      </c>
      <c r="E117" s="37">
        <f>SUM(D117*12)</f>
        <v>422640</v>
      </c>
      <c r="F117" s="43">
        <f>SUM(J117-D117)*12</f>
        <v>13080</v>
      </c>
      <c r="G117" s="44">
        <f>SUM(K117-J117)*12</f>
        <v>13200</v>
      </c>
      <c r="H117" s="44">
        <f>SUM(L117-K117)*12</f>
        <v>13320</v>
      </c>
      <c r="I117" s="40"/>
      <c r="J117" s="38">
        <v>36310</v>
      </c>
      <c r="K117" s="38">
        <v>37410</v>
      </c>
      <c r="L117" s="38">
        <v>38520</v>
      </c>
    </row>
    <row r="118" spans="1:12" ht="18.75">
      <c r="A118" s="32"/>
      <c r="B118" s="35" t="s">
        <v>142</v>
      </c>
      <c r="C118" s="32"/>
      <c r="D118" s="36"/>
      <c r="E118" s="37"/>
      <c r="F118" s="43"/>
      <c r="G118" s="44"/>
      <c r="H118" s="44"/>
      <c r="I118" s="40"/>
      <c r="J118" s="38"/>
      <c r="K118" s="38"/>
      <c r="L118" s="38"/>
    </row>
    <row r="119" spans="1:12" ht="18.75">
      <c r="A119" s="32">
        <v>2</v>
      </c>
      <c r="B119" s="35" t="s">
        <v>141</v>
      </c>
      <c r="C119" s="32">
        <v>1</v>
      </c>
      <c r="D119" s="36">
        <v>20360</v>
      </c>
      <c r="E119" s="37">
        <f>SUM(D119*12)</f>
        <v>244320</v>
      </c>
      <c r="F119" s="43">
        <f>SUM(J119-D119)*12</f>
        <v>9960</v>
      </c>
      <c r="G119" s="44">
        <f>SUM(K119-J119)*12</f>
        <v>10200</v>
      </c>
      <c r="H119" s="44">
        <f>SUM(L119-K119)*12</f>
        <v>10560</v>
      </c>
      <c r="I119" s="40"/>
      <c r="J119" s="38">
        <v>21190</v>
      </c>
      <c r="K119" s="38">
        <v>22040</v>
      </c>
      <c r="L119" s="38">
        <v>22920</v>
      </c>
    </row>
    <row r="120" spans="1:12" ht="18.75">
      <c r="A120" s="32"/>
      <c r="B120" s="35" t="s">
        <v>183</v>
      </c>
      <c r="C120" s="32"/>
      <c r="D120" s="36"/>
      <c r="E120" s="36"/>
      <c r="F120" s="35"/>
      <c r="G120" s="35"/>
      <c r="H120" s="35"/>
      <c r="I120" s="40"/>
      <c r="J120" s="38"/>
      <c r="K120" s="38"/>
      <c r="L120" s="38"/>
    </row>
    <row r="121" spans="1:12" ht="18.75">
      <c r="A121" s="32">
        <v>3</v>
      </c>
      <c r="B121" s="35" t="s">
        <v>145</v>
      </c>
      <c r="C121" s="32">
        <v>1</v>
      </c>
      <c r="D121" s="36">
        <v>16880</v>
      </c>
      <c r="E121" s="37">
        <f>SUM(D121*12)</f>
        <v>202560</v>
      </c>
      <c r="F121" s="43">
        <f>SUM(J121-D121)*12</f>
        <v>8040</v>
      </c>
      <c r="G121" s="44">
        <f aca="true" t="shared" si="10" ref="G121:H124">SUM(K121-J121)*12</f>
        <v>8160</v>
      </c>
      <c r="H121" s="44">
        <f t="shared" si="10"/>
        <v>8640</v>
      </c>
      <c r="I121" s="40"/>
      <c r="J121" s="38">
        <v>17550</v>
      </c>
      <c r="K121" s="38">
        <v>18230</v>
      </c>
      <c r="L121" s="38">
        <v>18950</v>
      </c>
    </row>
    <row r="122" spans="1:12" ht="18.75">
      <c r="A122" s="32">
        <v>4</v>
      </c>
      <c r="B122" s="35" t="s">
        <v>185</v>
      </c>
      <c r="C122" s="32">
        <v>1</v>
      </c>
      <c r="D122" s="36">
        <v>16550</v>
      </c>
      <c r="E122" s="37">
        <f>SUM(D122*12)</f>
        <v>198600</v>
      </c>
      <c r="F122" s="43">
        <f>SUM(J122-D122)*12</f>
        <v>7800</v>
      </c>
      <c r="G122" s="44">
        <f t="shared" si="10"/>
        <v>8280</v>
      </c>
      <c r="H122" s="44">
        <f t="shared" si="10"/>
        <v>8400</v>
      </c>
      <c r="I122" s="40"/>
      <c r="J122" s="38">
        <v>17200</v>
      </c>
      <c r="K122" s="38">
        <v>17890</v>
      </c>
      <c r="L122" s="38">
        <v>18590</v>
      </c>
    </row>
    <row r="123" spans="1:12" ht="18.75">
      <c r="A123" s="32">
        <v>5</v>
      </c>
      <c r="B123" s="35" t="s">
        <v>118</v>
      </c>
      <c r="C123" s="32">
        <v>1</v>
      </c>
      <c r="D123" s="36">
        <v>14310</v>
      </c>
      <c r="E123" s="37">
        <f>SUM(D123*12)</f>
        <v>171720</v>
      </c>
      <c r="F123" s="43">
        <f>SUM(J123-D123)*12</f>
        <v>6480</v>
      </c>
      <c r="G123" s="44">
        <f t="shared" si="10"/>
        <v>7080</v>
      </c>
      <c r="H123" s="44">
        <f t="shared" si="10"/>
        <v>7080</v>
      </c>
      <c r="I123" s="40"/>
      <c r="J123" s="38">
        <v>14850</v>
      </c>
      <c r="K123" s="38">
        <v>15440</v>
      </c>
      <c r="L123" s="38">
        <v>16030</v>
      </c>
    </row>
    <row r="124" spans="1:12" ht="18.75">
      <c r="A124" s="32">
        <v>6</v>
      </c>
      <c r="B124" s="35" t="s">
        <v>184</v>
      </c>
      <c r="C124" s="32">
        <v>1</v>
      </c>
      <c r="D124" s="36">
        <v>12330</v>
      </c>
      <c r="E124" s="37">
        <f>SUM(D124*12)</f>
        <v>147960</v>
      </c>
      <c r="F124" s="43">
        <f>SUM(J124-D124)*12</f>
        <v>5760</v>
      </c>
      <c r="G124" s="44">
        <f t="shared" si="10"/>
        <v>6000</v>
      </c>
      <c r="H124" s="44">
        <f t="shared" si="10"/>
        <v>6120</v>
      </c>
      <c r="I124" s="40"/>
      <c r="J124" s="38">
        <v>12810</v>
      </c>
      <c r="K124" s="38">
        <v>13310</v>
      </c>
      <c r="L124" s="38">
        <v>13820</v>
      </c>
    </row>
    <row r="125" spans="1:12" ht="18.75">
      <c r="A125" s="32"/>
      <c r="B125" s="64" t="s">
        <v>171</v>
      </c>
      <c r="C125" s="35"/>
      <c r="D125" s="35"/>
      <c r="E125" s="37"/>
      <c r="F125" s="43"/>
      <c r="G125" s="44"/>
      <c r="H125" s="44"/>
      <c r="I125" s="40"/>
      <c r="J125" s="38"/>
      <c r="K125" s="38"/>
      <c r="L125" s="38"/>
    </row>
    <row r="126" spans="1:12" ht="18.75">
      <c r="A126" s="32">
        <v>7</v>
      </c>
      <c r="B126" s="35" t="s">
        <v>186</v>
      </c>
      <c r="C126" s="35">
        <v>1</v>
      </c>
      <c r="D126" s="49">
        <v>10500</v>
      </c>
      <c r="E126" s="37">
        <f>D126*12</f>
        <v>126000</v>
      </c>
      <c r="F126" s="49">
        <f>D126*0.04</f>
        <v>420</v>
      </c>
      <c r="G126" s="65">
        <v>440</v>
      </c>
      <c r="H126" s="44">
        <v>450</v>
      </c>
      <c r="I126" s="50"/>
      <c r="J126" s="38">
        <v>10920</v>
      </c>
      <c r="K126" s="38">
        <v>11360</v>
      </c>
      <c r="L126" s="38">
        <v>11810</v>
      </c>
    </row>
    <row r="127" spans="1:12" ht="18.75">
      <c r="A127" s="32">
        <v>8</v>
      </c>
      <c r="B127" s="35" t="s">
        <v>187</v>
      </c>
      <c r="C127" s="35">
        <v>1</v>
      </c>
      <c r="D127" s="49">
        <v>10010</v>
      </c>
      <c r="E127" s="37">
        <f>D127*12</f>
        <v>120120</v>
      </c>
      <c r="F127" s="49">
        <f>D127*0.04</f>
        <v>400.40000000000003</v>
      </c>
      <c r="G127" s="65">
        <v>420</v>
      </c>
      <c r="H127" s="44">
        <v>440</v>
      </c>
      <c r="I127" s="50"/>
      <c r="J127" s="38">
        <v>10410</v>
      </c>
      <c r="K127" s="38">
        <v>10830</v>
      </c>
      <c r="L127" s="38">
        <v>11270</v>
      </c>
    </row>
    <row r="128" spans="1:12" ht="18.75">
      <c r="A128" s="32">
        <v>9</v>
      </c>
      <c r="B128" s="35" t="s">
        <v>196</v>
      </c>
      <c r="C128" s="35">
        <v>1</v>
      </c>
      <c r="D128" s="49">
        <v>9000</v>
      </c>
      <c r="E128" s="37">
        <f>D128*12</f>
        <v>108000</v>
      </c>
      <c r="F128" s="49">
        <v>0</v>
      </c>
      <c r="G128" s="44"/>
      <c r="H128" s="44"/>
      <c r="I128" s="50"/>
      <c r="J128" s="38">
        <f>D128+F128</f>
        <v>9000</v>
      </c>
      <c r="K128" s="38">
        <f>D128+F128+G128</f>
        <v>9000</v>
      </c>
      <c r="L128" s="38"/>
    </row>
    <row r="129" spans="1:12" ht="18.75">
      <c r="A129" s="32">
        <v>10</v>
      </c>
      <c r="B129" s="35" t="s">
        <v>196</v>
      </c>
      <c r="C129" s="35">
        <v>1</v>
      </c>
      <c r="D129" s="49">
        <v>9000</v>
      </c>
      <c r="E129" s="37">
        <f>D129*12</f>
        <v>108000</v>
      </c>
      <c r="F129" s="49">
        <v>0</v>
      </c>
      <c r="G129" s="44"/>
      <c r="H129" s="44"/>
      <c r="I129" s="50"/>
      <c r="J129" s="38">
        <f>D129+F129</f>
        <v>9000</v>
      </c>
      <c r="K129" s="38">
        <f>D129+F129+G129</f>
        <v>9000</v>
      </c>
      <c r="L129" s="38"/>
    </row>
    <row r="130" spans="2:12" ht="18.75">
      <c r="B130" s="22" t="s">
        <v>188</v>
      </c>
      <c r="J130" s="38"/>
      <c r="K130" s="38"/>
      <c r="L130" s="38"/>
    </row>
    <row r="131" spans="1:12" ht="18.75">
      <c r="A131" s="23" t="s">
        <v>51</v>
      </c>
      <c r="B131" s="24" t="s">
        <v>109</v>
      </c>
      <c r="C131" s="23" t="s">
        <v>54</v>
      </c>
      <c r="D131" s="23" t="s">
        <v>111</v>
      </c>
      <c r="E131" s="23" t="s">
        <v>111</v>
      </c>
      <c r="F131" s="189" t="s">
        <v>122</v>
      </c>
      <c r="G131" s="190"/>
      <c r="H131" s="191"/>
      <c r="J131" s="38"/>
      <c r="K131" s="38"/>
      <c r="L131" s="38"/>
    </row>
    <row r="132" spans="1:12" ht="18.75">
      <c r="A132" s="52"/>
      <c r="B132" s="53"/>
      <c r="C132" s="52" t="s">
        <v>110</v>
      </c>
      <c r="D132" s="52" t="s">
        <v>124</v>
      </c>
      <c r="E132" s="52" t="s">
        <v>119</v>
      </c>
      <c r="F132" s="177" t="s">
        <v>123</v>
      </c>
      <c r="G132" s="178"/>
      <c r="H132" s="179"/>
      <c r="J132" s="38"/>
      <c r="K132" s="38"/>
      <c r="L132" s="38"/>
    </row>
    <row r="133" spans="1:12" ht="18.75">
      <c r="A133" s="54"/>
      <c r="B133" s="55"/>
      <c r="C133" s="54"/>
      <c r="D133" s="56" t="s">
        <v>121</v>
      </c>
      <c r="E133" s="57" t="s">
        <v>120</v>
      </c>
      <c r="F133" s="180" t="s">
        <v>169</v>
      </c>
      <c r="G133" s="181"/>
      <c r="H133" s="182"/>
      <c r="J133" s="38"/>
      <c r="K133" s="38"/>
      <c r="L133" s="38"/>
    </row>
    <row r="134" spans="1:12" ht="18.75">
      <c r="A134" s="32">
        <v>1</v>
      </c>
      <c r="B134" s="35" t="s">
        <v>146</v>
      </c>
      <c r="C134" s="32">
        <v>1</v>
      </c>
      <c r="D134" s="38">
        <v>5810</v>
      </c>
      <c r="E134" s="38">
        <v>27350</v>
      </c>
      <c r="F134" s="186">
        <f>SUM(D134:E134)/2*12</f>
        <v>198960</v>
      </c>
      <c r="G134" s="187"/>
      <c r="H134" s="188"/>
      <c r="J134" s="38"/>
      <c r="K134" s="38"/>
      <c r="L134" s="38"/>
    </row>
    <row r="135" spans="1:12" ht="18.75">
      <c r="A135" s="41"/>
      <c r="B135" s="26"/>
      <c r="C135" s="41"/>
      <c r="D135" s="59"/>
      <c r="E135" s="59"/>
      <c r="F135" s="59"/>
      <c r="G135" s="59"/>
      <c r="H135" s="59"/>
      <c r="J135" s="38"/>
      <c r="K135" s="38"/>
      <c r="L135" s="38"/>
    </row>
    <row r="136" spans="1:12" ht="18.75">
      <c r="A136" s="41"/>
      <c r="B136" s="26"/>
      <c r="C136" s="41"/>
      <c r="D136" s="59"/>
      <c r="E136" s="59"/>
      <c r="F136" s="59"/>
      <c r="G136" s="59"/>
      <c r="H136" s="59"/>
      <c r="J136" s="38"/>
      <c r="K136" s="38"/>
      <c r="L136" s="38"/>
    </row>
    <row r="137" spans="2:12" ht="18.75">
      <c r="B137" s="42" t="s">
        <v>210</v>
      </c>
      <c r="J137" s="38"/>
      <c r="K137" s="38"/>
      <c r="L137" s="38"/>
    </row>
    <row r="138" spans="1:12" ht="18.75">
      <c r="A138" s="23" t="s">
        <v>51</v>
      </c>
      <c r="B138" s="24" t="s">
        <v>109</v>
      </c>
      <c r="C138" s="23" t="s">
        <v>54</v>
      </c>
      <c r="D138" s="23" t="s">
        <v>111</v>
      </c>
      <c r="E138" s="25" t="s">
        <v>55</v>
      </c>
      <c r="F138" s="183" t="s">
        <v>113</v>
      </c>
      <c r="G138" s="184"/>
      <c r="H138" s="185"/>
      <c r="J138" s="38"/>
      <c r="K138" s="38"/>
      <c r="L138" s="38"/>
    </row>
    <row r="139" spans="1:12" ht="18.75">
      <c r="A139" s="29"/>
      <c r="B139" s="30"/>
      <c r="C139" s="29" t="s">
        <v>110</v>
      </c>
      <c r="D139" s="29" t="s">
        <v>112</v>
      </c>
      <c r="E139" s="31"/>
      <c r="F139" s="30">
        <v>2555</v>
      </c>
      <c r="G139" s="32">
        <v>2556</v>
      </c>
      <c r="H139" s="31">
        <v>2557</v>
      </c>
      <c r="J139" s="38"/>
      <c r="K139" s="38"/>
      <c r="L139" s="38"/>
    </row>
    <row r="140" spans="1:12" ht="18.75">
      <c r="A140" s="32">
        <v>1</v>
      </c>
      <c r="B140" s="45" t="s">
        <v>208</v>
      </c>
      <c r="C140" s="32">
        <v>1</v>
      </c>
      <c r="D140" s="36">
        <f>S44</f>
        <v>19580</v>
      </c>
      <c r="E140" s="37">
        <f>SUM((D140+3500)*12)</f>
        <v>276960</v>
      </c>
      <c r="F140" s="43">
        <f>SUM(J140-D140)*12</f>
        <v>9360</v>
      </c>
      <c r="G140" s="44">
        <f>SUM(K140-J140)*12</f>
        <v>9960</v>
      </c>
      <c r="H140" s="44">
        <f>SUM(L140-K140)*12</f>
        <v>10200</v>
      </c>
      <c r="J140" s="38">
        <f>S42</f>
        <v>20360</v>
      </c>
      <c r="K140" s="38">
        <f>S40</f>
        <v>21190</v>
      </c>
      <c r="L140" s="38">
        <f>S38</f>
        <v>22040</v>
      </c>
    </row>
    <row r="141" spans="1:12" ht="18.75">
      <c r="A141" s="32">
        <v>2</v>
      </c>
      <c r="B141" s="35" t="s">
        <v>209</v>
      </c>
      <c r="C141" s="32">
        <v>1</v>
      </c>
      <c r="D141" s="36">
        <f>Q29</f>
        <v>17270</v>
      </c>
      <c r="E141" s="37">
        <f>SUM(D141*12)</f>
        <v>207240</v>
      </c>
      <c r="F141" s="43">
        <f>SUM(J141-D141)*12</f>
        <v>7320</v>
      </c>
      <c r="G141" s="44">
        <f>SUM(K141-J141)*12</f>
        <v>7200</v>
      </c>
      <c r="H141" s="44">
        <f>SUM(L141-K141)*12</f>
        <v>7440</v>
      </c>
      <c r="J141" s="38">
        <f>Q27</f>
        <v>17880</v>
      </c>
      <c r="K141" s="38">
        <f>Q25</f>
        <v>18480</v>
      </c>
      <c r="L141" s="38">
        <f>Q23</f>
        <v>19100</v>
      </c>
    </row>
    <row r="142" spans="1:12" ht="18.75">
      <c r="A142" s="32"/>
      <c r="B142" s="35"/>
      <c r="C142" s="32"/>
      <c r="D142" s="36"/>
      <c r="E142" s="37"/>
      <c r="F142" s="43"/>
      <c r="G142" s="44"/>
      <c r="H142" s="44"/>
      <c r="J142" s="38"/>
      <c r="K142" s="38"/>
      <c r="L142" s="38"/>
    </row>
    <row r="143" spans="1:12" ht="18.75">
      <c r="A143" s="32">
        <v>1</v>
      </c>
      <c r="B143" s="35" t="s">
        <v>211</v>
      </c>
      <c r="C143" s="32">
        <v>1</v>
      </c>
      <c r="D143" s="36">
        <f>S45</f>
        <v>19200</v>
      </c>
      <c r="E143" s="37">
        <f>SUM((D143+3500)*12)</f>
        <v>272400</v>
      </c>
      <c r="F143" s="43">
        <f>SUM(J143-D143)*12</f>
        <v>9240</v>
      </c>
      <c r="G143" s="44">
        <f>SUM(K143-J143)*12</f>
        <v>9720</v>
      </c>
      <c r="H143" s="44">
        <f>SUM(L143-K143)*12</f>
        <v>10080</v>
      </c>
      <c r="J143" s="38">
        <f>S43</f>
        <v>19970</v>
      </c>
      <c r="K143" s="38">
        <f>S41</f>
        <v>20780</v>
      </c>
      <c r="L143" s="38">
        <f>S39</f>
        <v>21620</v>
      </c>
    </row>
    <row r="144" spans="1:12" ht="18.75">
      <c r="A144" s="32"/>
      <c r="B144" s="35"/>
      <c r="C144" s="32"/>
      <c r="D144" s="36"/>
      <c r="E144" s="37"/>
      <c r="F144" s="43"/>
      <c r="G144" s="44"/>
      <c r="H144" s="44"/>
      <c r="J144" s="38"/>
      <c r="K144" s="38"/>
      <c r="L144" s="38"/>
    </row>
    <row r="145" spans="1:12" ht="18.75">
      <c r="A145" s="41"/>
      <c r="B145" s="26"/>
      <c r="C145" s="41"/>
      <c r="D145" s="59"/>
      <c r="E145" s="59"/>
      <c r="F145" s="59"/>
      <c r="G145" s="59"/>
      <c r="H145" s="59"/>
      <c r="J145" s="38"/>
      <c r="K145" s="38"/>
      <c r="L145" s="38"/>
    </row>
    <row r="146" spans="1:12" ht="18.75">
      <c r="A146" s="41"/>
      <c r="B146" s="26"/>
      <c r="C146" s="41"/>
      <c r="D146" s="59"/>
      <c r="E146" s="59"/>
      <c r="F146" s="59"/>
      <c r="G146" s="59"/>
      <c r="H146" s="59"/>
      <c r="J146" s="38"/>
      <c r="K146" s="38"/>
      <c r="L146" s="38"/>
    </row>
    <row r="147" spans="1:12" ht="18.75">
      <c r="A147" s="41"/>
      <c r="B147" s="26"/>
      <c r="C147" s="41"/>
      <c r="D147" s="59"/>
      <c r="E147" s="59"/>
      <c r="F147" s="59"/>
      <c r="G147" s="59"/>
      <c r="H147" s="59"/>
      <c r="J147" s="38"/>
      <c r="K147" s="38"/>
      <c r="L147" s="38"/>
    </row>
    <row r="148" spans="1:12" ht="18.75">
      <c r="A148" s="41"/>
      <c r="B148" s="26"/>
      <c r="C148" s="41"/>
      <c r="D148" s="59"/>
      <c r="E148" s="59"/>
      <c r="F148" s="59"/>
      <c r="G148" s="59"/>
      <c r="H148" s="59"/>
      <c r="J148" s="38"/>
      <c r="K148" s="38"/>
      <c r="L148" s="38"/>
    </row>
    <row r="149" spans="1:12" ht="18.75">
      <c r="A149" s="41"/>
      <c r="B149" s="26"/>
      <c r="C149" s="41"/>
      <c r="D149" s="59"/>
      <c r="E149" s="59"/>
      <c r="F149" s="59"/>
      <c r="G149" s="59"/>
      <c r="H149" s="59"/>
      <c r="J149" s="38"/>
      <c r="K149" s="38"/>
      <c r="L149" s="38"/>
    </row>
    <row r="150" spans="1:12" ht="18.75">
      <c r="A150" s="41"/>
      <c r="B150" s="26"/>
      <c r="C150" s="41"/>
      <c r="D150" s="59"/>
      <c r="E150" s="59"/>
      <c r="F150" s="59"/>
      <c r="G150" s="59"/>
      <c r="H150" s="59"/>
      <c r="J150" s="38"/>
      <c r="K150" s="38"/>
      <c r="L150" s="38"/>
    </row>
    <row r="151" spans="1:12" ht="18.75">
      <c r="A151" s="41"/>
      <c r="B151" s="26"/>
      <c r="C151" s="41"/>
      <c r="D151" s="59"/>
      <c r="E151" s="59"/>
      <c r="F151" s="59"/>
      <c r="G151" s="59"/>
      <c r="H151" s="59"/>
      <c r="J151" s="38"/>
      <c r="K151" s="38"/>
      <c r="L151" s="38"/>
    </row>
    <row r="152" spans="1:12" ht="18.75">
      <c r="A152" s="41"/>
      <c r="B152" s="26"/>
      <c r="C152" s="41"/>
      <c r="D152" s="59"/>
      <c r="E152" s="59"/>
      <c r="F152" s="59"/>
      <c r="G152" s="59"/>
      <c r="H152" s="59"/>
      <c r="J152" s="38"/>
      <c r="K152" s="38"/>
      <c r="L152" s="38"/>
    </row>
    <row r="153" spans="2:12" ht="18.75">
      <c r="B153" s="42" t="s">
        <v>190</v>
      </c>
      <c r="J153" s="38"/>
      <c r="K153" s="38"/>
      <c r="L153" s="38"/>
    </row>
    <row r="154" spans="1:12" ht="18.75">
      <c r="A154" s="23" t="s">
        <v>51</v>
      </c>
      <c r="B154" s="24" t="s">
        <v>109</v>
      </c>
      <c r="C154" s="23" t="s">
        <v>54</v>
      </c>
      <c r="D154" s="23" t="s">
        <v>111</v>
      </c>
      <c r="E154" s="25" t="s">
        <v>55</v>
      </c>
      <c r="F154" s="183" t="s">
        <v>113</v>
      </c>
      <c r="G154" s="184"/>
      <c r="H154" s="185"/>
      <c r="J154" s="183" t="s">
        <v>150</v>
      </c>
      <c r="K154" s="184"/>
      <c r="L154" s="185"/>
    </row>
    <row r="155" spans="1:12" ht="18.75">
      <c r="A155" s="29"/>
      <c r="B155" s="30"/>
      <c r="C155" s="29" t="s">
        <v>110</v>
      </c>
      <c r="D155" s="29" t="s">
        <v>112</v>
      </c>
      <c r="E155" s="31"/>
      <c r="F155" s="30">
        <v>2555</v>
      </c>
      <c r="G155" s="32">
        <v>2556</v>
      </c>
      <c r="H155" s="31">
        <v>2557</v>
      </c>
      <c r="J155" s="30">
        <v>2555</v>
      </c>
      <c r="K155" s="32">
        <v>2556</v>
      </c>
      <c r="L155" s="31">
        <v>2557</v>
      </c>
    </row>
    <row r="156" spans="1:12" ht="18.75">
      <c r="A156" s="32">
        <v>1</v>
      </c>
      <c r="B156" s="45" t="s">
        <v>189</v>
      </c>
      <c r="C156" s="32">
        <v>1</v>
      </c>
      <c r="D156" s="36">
        <v>22620</v>
      </c>
      <c r="E156" s="37">
        <f aca="true" t="shared" si="11" ref="E156:E161">SUM(D156*12)</f>
        <v>271440</v>
      </c>
      <c r="F156" s="43">
        <f>SUM(J156-D156)*12</f>
        <v>11160</v>
      </c>
      <c r="G156" s="44">
        <f>SUM(K156-J156)*12</f>
        <v>11280</v>
      </c>
      <c r="H156" s="44">
        <f>SUM(L156-K156)*12</f>
        <v>11760</v>
      </c>
      <c r="J156" s="38">
        <v>23550</v>
      </c>
      <c r="K156" s="38">
        <v>24490</v>
      </c>
      <c r="L156" s="38">
        <v>25470</v>
      </c>
    </row>
    <row r="157" spans="1:12" ht="18.75">
      <c r="A157" s="32">
        <v>2</v>
      </c>
      <c r="B157" s="35" t="s">
        <v>147</v>
      </c>
      <c r="C157" s="32">
        <v>1</v>
      </c>
      <c r="D157" s="36">
        <v>19580</v>
      </c>
      <c r="E157" s="37">
        <f>SUM(D157+3500)*12</f>
        <v>276960</v>
      </c>
      <c r="F157" s="43">
        <f>SUM(J157-D157)*12</f>
        <v>9360</v>
      </c>
      <c r="G157" s="44">
        <f>SUM(K157-J157)*12</f>
        <v>9960</v>
      </c>
      <c r="H157" s="44">
        <f>SUM(L157-K157)*12</f>
        <v>10200</v>
      </c>
      <c r="I157" s="40"/>
      <c r="J157" s="38">
        <v>20360</v>
      </c>
      <c r="K157" s="38">
        <v>21190</v>
      </c>
      <c r="L157" s="38">
        <v>22040</v>
      </c>
    </row>
    <row r="158" spans="1:12" ht="18.75">
      <c r="A158" s="32"/>
      <c r="B158" s="35" t="s">
        <v>191</v>
      </c>
      <c r="C158" s="32"/>
      <c r="D158" s="36"/>
      <c r="E158" s="37"/>
      <c r="F158" s="43"/>
      <c r="G158" s="44"/>
      <c r="H158" s="44"/>
      <c r="I158" s="40"/>
      <c r="J158" s="38"/>
      <c r="K158" s="38"/>
      <c r="L158" s="38"/>
    </row>
    <row r="159" spans="1:12" ht="18.75">
      <c r="A159" s="32">
        <v>3</v>
      </c>
      <c r="B159" s="35" t="s">
        <v>148</v>
      </c>
      <c r="C159" s="32">
        <v>1</v>
      </c>
      <c r="D159" s="36">
        <v>15840</v>
      </c>
      <c r="E159" s="37">
        <f t="shared" si="11"/>
        <v>190080</v>
      </c>
      <c r="F159" s="43">
        <f>SUM(J159-D159)*12</f>
        <v>7320</v>
      </c>
      <c r="G159" s="44">
        <f aca="true" t="shared" si="12" ref="G159:H161">SUM(K159-J159)*12</f>
        <v>7560</v>
      </c>
      <c r="H159" s="44">
        <f t="shared" si="12"/>
        <v>7800</v>
      </c>
      <c r="I159" s="40"/>
      <c r="J159" s="38">
        <v>16450</v>
      </c>
      <c r="K159" s="38">
        <v>17080</v>
      </c>
      <c r="L159" s="38">
        <v>17730</v>
      </c>
    </row>
    <row r="160" spans="1:12" ht="18.75">
      <c r="A160" s="32">
        <v>4</v>
      </c>
      <c r="B160" s="35" t="s">
        <v>117</v>
      </c>
      <c r="C160" s="32">
        <v>1</v>
      </c>
      <c r="D160" s="36">
        <v>16030</v>
      </c>
      <c r="E160" s="37">
        <f t="shared" si="11"/>
        <v>192360</v>
      </c>
      <c r="F160" s="43">
        <f>SUM(J160-D160)*12</f>
        <v>7440</v>
      </c>
      <c r="G160" s="44">
        <f t="shared" si="12"/>
        <v>7440</v>
      </c>
      <c r="H160" s="44">
        <f t="shared" si="12"/>
        <v>7320</v>
      </c>
      <c r="I160" s="40"/>
      <c r="J160" s="38">
        <v>16650</v>
      </c>
      <c r="K160" s="38">
        <v>17270</v>
      </c>
      <c r="L160" s="38">
        <v>17880</v>
      </c>
    </row>
    <row r="161" spans="1:12" ht="18.75">
      <c r="A161" s="32">
        <v>5</v>
      </c>
      <c r="B161" s="35" t="s">
        <v>135</v>
      </c>
      <c r="C161" s="32">
        <v>1</v>
      </c>
      <c r="D161" s="36">
        <v>16240</v>
      </c>
      <c r="E161" s="37">
        <f t="shared" si="11"/>
        <v>194880</v>
      </c>
      <c r="F161" s="43">
        <f>SUM(J161-D161)*12</f>
        <v>7680</v>
      </c>
      <c r="G161" s="44">
        <f t="shared" si="12"/>
        <v>8040</v>
      </c>
      <c r="H161" s="44">
        <f t="shared" si="12"/>
        <v>8160</v>
      </c>
      <c r="I161" s="40"/>
      <c r="J161" s="38">
        <v>16880</v>
      </c>
      <c r="K161" s="38">
        <v>17550</v>
      </c>
      <c r="L161" s="38">
        <v>18230</v>
      </c>
    </row>
    <row r="162" spans="1:12" ht="18.75">
      <c r="A162" s="32"/>
      <c r="B162" s="48" t="s">
        <v>171</v>
      </c>
      <c r="C162" s="32"/>
      <c r="D162" s="36"/>
      <c r="E162" s="37"/>
      <c r="F162" s="43"/>
      <c r="G162" s="44"/>
      <c r="H162" s="44"/>
      <c r="I162" s="40"/>
      <c r="J162" s="38"/>
      <c r="K162" s="38"/>
      <c r="L162" s="38"/>
    </row>
    <row r="163" spans="1:12" ht="18.75">
      <c r="A163" s="32">
        <v>6</v>
      </c>
      <c r="B163" s="35" t="s">
        <v>193</v>
      </c>
      <c r="C163" s="32">
        <v>1</v>
      </c>
      <c r="D163" s="36">
        <v>16050</v>
      </c>
      <c r="E163" s="37"/>
      <c r="F163" s="43"/>
      <c r="G163" s="44"/>
      <c r="H163" s="44"/>
      <c r="I163" s="40"/>
      <c r="J163" s="38"/>
      <c r="K163" s="38"/>
      <c r="L163" s="38"/>
    </row>
    <row r="164" spans="1:12" ht="18.75">
      <c r="A164" s="32">
        <v>7</v>
      </c>
      <c r="B164" s="35" t="s">
        <v>194</v>
      </c>
      <c r="C164" s="32">
        <v>1</v>
      </c>
      <c r="D164" s="36">
        <v>16500</v>
      </c>
      <c r="E164" s="37"/>
      <c r="F164" s="43"/>
      <c r="G164" s="44"/>
      <c r="H164" s="44"/>
      <c r="I164" s="40"/>
      <c r="J164" s="38"/>
      <c r="K164" s="38"/>
      <c r="L164" s="38"/>
    </row>
    <row r="165" spans="1:12" ht="18.75">
      <c r="A165" s="32">
        <v>8</v>
      </c>
      <c r="B165" s="35" t="s">
        <v>195</v>
      </c>
      <c r="C165" s="32">
        <v>1</v>
      </c>
      <c r="D165" s="36">
        <v>12100</v>
      </c>
      <c r="E165" s="37"/>
      <c r="F165" s="43"/>
      <c r="G165" s="44"/>
      <c r="H165" s="44"/>
      <c r="I165" s="40"/>
      <c r="J165" s="38"/>
      <c r="K165" s="38"/>
      <c r="L165" s="38"/>
    </row>
    <row r="166" spans="1:12" ht="18.75">
      <c r="A166" s="32">
        <v>9</v>
      </c>
      <c r="B166" s="35" t="s">
        <v>176</v>
      </c>
      <c r="C166" s="32">
        <v>1</v>
      </c>
      <c r="D166" s="36">
        <v>11900</v>
      </c>
      <c r="E166" s="37"/>
      <c r="F166" s="43"/>
      <c r="G166" s="44"/>
      <c r="H166" s="44"/>
      <c r="I166" s="40"/>
      <c r="J166" s="38"/>
      <c r="K166" s="38"/>
      <c r="L166" s="38"/>
    </row>
    <row r="167" spans="1:12" ht="15" customHeight="1">
      <c r="A167" s="41"/>
      <c r="B167" s="26"/>
      <c r="C167" s="26"/>
      <c r="D167" s="26"/>
      <c r="E167" s="26"/>
      <c r="F167" s="26"/>
      <c r="G167" s="26"/>
      <c r="H167" s="26"/>
      <c r="J167" s="38"/>
      <c r="K167" s="38"/>
      <c r="L167" s="38"/>
    </row>
    <row r="168" spans="2:12" ht="18.75">
      <c r="B168" s="22" t="s">
        <v>178</v>
      </c>
      <c r="J168" s="38"/>
      <c r="K168" s="38"/>
      <c r="L168" s="38"/>
    </row>
    <row r="169" spans="1:12" ht="18.75">
      <c r="A169" s="23" t="s">
        <v>51</v>
      </c>
      <c r="B169" s="24" t="s">
        <v>109</v>
      </c>
      <c r="C169" s="23" t="s">
        <v>54</v>
      </c>
      <c r="D169" s="23" t="s">
        <v>111</v>
      </c>
      <c r="E169" s="23" t="s">
        <v>111</v>
      </c>
      <c r="F169" s="189" t="s">
        <v>122</v>
      </c>
      <c r="G169" s="190"/>
      <c r="H169" s="191"/>
      <c r="J169" s="38"/>
      <c r="K169" s="38"/>
      <c r="L169" s="38"/>
    </row>
    <row r="170" spans="1:12" ht="18.75">
      <c r="A170" s="52"/>
      <c r="B170" s="53"/>
      <c r="C170" s="52" t="s">
        <v>110</v>
      </c>
      <c r="D170" s="52" t="s">
        <v>124</v>
      </c>
      <c r="E170" s="52" t="s">
        <v>119</v>
      </c>
      <c r="F170" s="177" t="s">
        <v>123</v>
      </c>
      <c r="G170" s="178"/>
      <c r="H170" s="179"/>
      <c r="J170" s="38"/>
      <c r="K170" s="38"/>
      <c r="L170" s="38"/>
    </row>
    <row r="171" spans="1:12" ht="18.75">
      <c r="A171" s="54"/>
      <c r="B171" s="55"/>
      <c r="C171" s="54"/>
      <c r="D171" s="56" t="s">
        <v>121</v>
      </c>
      <c r="E171" s="57" t="s">
        <v>120</v>
      </c>
      <c r="F171" s="180" t="s">
        <v>169</v>
      </c>
      <c r="G171" s="181"/>
      <c r="H171" s="182"/>
      <c r="J171" s="38"/>
      <c r="K171" s="38"/>
      <c r="L171" s="38"/>
    </row>
    <row r="172" spans="1:12" ht="18.75">
      <c r="A172" s="32">
        <v>1</v>
      </c>
      <c r="B172" s="35" t="s">
        <v>148</v>
      </c>
      <c r="C172" s="32">
        <v>1</v>
      </c>
      <c r="D172" s="38">
        <v>7140</v>
      </c>
      <c r="E172" s="38">
        <v>33310</v>
      </c>
      <c r="F172" s="186">
        <f>SUM(D172:E172)/2*12</f>
        <v>242700</v>
      </c>
      <c r="G172" s="187"/>
      <c r="H172" s="188"/>
      <c r="J172" s="38"/>
      <c r="K172" s="38"/>
      <c r="L172" s="38"/>
    </row>
    <row r="173" spans="1:12" ht="16.5" customHeight="1">
      <c r="A173" s="26"/>
      <c r="B173" s="26"/>
      <c r="C173" s="41"/>
      <c r="J173" s="38"/>
      <c r="K173" s="38"/>
      <c r="L173" s="38"/>
    </row>
    <row r="174" spans="2:12" ht="18.75">
      <c r="B174" s="22" t="s">
        <v>192</v>
      </c>
      <c r="J174" s="38"/>
      <c r="K174" s="38"/>
      <c r="L174" s="38"/>
    </row>
    <row r="175" spans="1:12" ht="18.75">
      <c r="A175" s="23" t="s">
        <v>51</v>
      </c>
      <c r="B175" s="24" t="s">
        <v>109</v>
      </c>
      <c r="C175" s="23" t="s">
        <v>54</v>
      </c>
      <c r="D175" s="23" t="s">
        <v>111</v>
      </c>
      <c r="E175" s="23" t="s">
        <v>111</v>
      </c>
      <c r="F175" s="189" t="s">
        <v>122</v>
      </c>
      <c r="G175" s="190"/>
      <c r="H175" s="191"/>
      <c r="J175" s="38"/>
      <c r="K175" s="38"/>
      <c r="L175" s="38"/>
    </row>
    <row r="176" spans="1:12" ht="18.75">
      <c r="A176" s="52"/>
      <c r="B176" s="53"/>
      <c r="C176" s="52" t="s">
        <v>110</v>
      </c>
      <c r="D176" s="52" t="s">
        <v>124</v>
      </c>
      <c r="E176" s="52" t="s">
        <v>119</v>
      </c>
      <c r="F176" s="177" t="s">
        <v>123</v>
      </c>
      <c r="G176" s="178"/>
      <c r="H176" s="179"/>
      <c r="J176" s="38"/>
      <c r="K176" s="38"/>
      <c r="L176" s="38"/>
    </row>
    <row r="177" spans="1:12" ht="18.75">
      <c r="A177" s="54"/>
      <c r="B177" s="55"/>
      <c r="C177" s="54"/>
      <c r="D177" s="56" t="s">
        <v>121</v>
      </c>
      <c r="E177" s="57" t="s">
        <v>120</v>
      </c>
      <c r="F177" s="180" t="s">
        <v>169</v>
      </c>
      <c r="G177" s="181"/>
      <c r="H177" s="182"/>
      <c r="J177" s="38"/>
      <c r="K177" s="38"/>
      <c r="L177" s="38"/>
    </row>
    <row r="178" spans="1:12" ht="18.75">
      <c r="A178" s="32">
        <v>1</v>
      </c>
      <c r="B178" s="35" t="s">
        <v>149</v>
      </c>
      <c r="C178" s="32">
        <v>1</v>
      </c>
      <c r="D178" s="38">
        <v>7140</v>
      </c>
      <c r="E178" s="38">
        <v>33310</v>
      </c>
      <c r="F178" s="186">
        <f>SUM(D178:E178)/2*12</f>
        <v>242700</v>
      </c>
      <c r="G178" s="187"/>
      <c r="H178" s="188"/>
      <c r="J178" s="38"/>
      <c r="K178" s="38"/>
      <c r="L178" s="38"/>
    </row>
    <row r="179" ht="22.5" customHeight="1"/>
    <row r="180" ht="22.5" customHeight="1"/>
    <row r="181" ht="22.5" customHeight="1"/>
    <row r="182" ht="22.5" customHeight="1"/>
    <row r="183" ht="18.75">
      <c r="B183" s="22" t="s">
        <v>197</v>
      </c>
    </row>
    <row r="184" spans="1:8" ht="18.75">
      <c r="A184" s="23" t="s">
        <v>51</v>
      </c>
      <c r="B184" s="24" t="s">
        <v>125</v>
      </c>
      <c r="C184" s="189" t="s">
        <v>126</v>
      </c>
      <c r="D184" s="190"/>
      <c r="E184" s="191"/>
      <c r="F184" s="189" t="s">
        <v>127</v>
      </c>
      <c r="G184" s="190"/>
      <c r="H184" s="191"/>
    </row>
    <row r="185" spans="1:8" ht="18.75">
      <c r="A185" s="32">
        <v>1</v>
      </c>
      <c r="B185" s="39">
        <v>56650500</v>
      </c>
      <c r="C185" s="193">
        <f>B185+B186</f>
        <v>62315550</v>
      </c>
      <c r="D185" s="194"/>
      <c r="E185" s="195"/>
      <c r="F185" s="193">
        <f>C185+C186</f>
        <v>68547105</v>
      </c>
      <c r="G185" s="184"/>
      <c r="H185" s="185"/>
    </row>
    <row r="186" spans="2:5" ht="18.75">
      <c r="B186" s="66">
        <f>B185*0.1</f>
        <v>5665050</v>
      </c>
      <c r="C186" s="192">
        <f>C185*0.1</f>
        <v>6231555</v>
      </c>
      <c r="D186" s="192"/>
      <c r="E186" s="192"/>
    </row>
  </sheetData>
  <sheetProtection/>
  <mergeCells count="50">
    <mergeCell ref="F61:H61"/>
    <mergeCell ref="F57:H57"/>
    <mergeCell ref="F54:H54"/>
    <mergeCell ref="F97:H97"/>
    <mergeCell ref="J3:L3"/>
    <mergeCell ref="J39:L39"/>
    <mergeCell ref="J77:L77"/>
    <mergeCell ref="F29:H29"/>
    <mergeCell ref="F30:H30"/>
    <mergeCell ref="F31:H31"/>
    <mergeCell ref="F63:H63"/>
    <mergeCell ref="C185:E185"/>
    <mergeCell ref="F185:H185"/>
    <mergeCell ref="C184:E184"/>
    <mergeCell ref="F184:H184"/>
    <mergeCell ref="F91:H91"/>
    <mergeCell ref="F132:H132"/>
    <mergeCell ref="F133:H133"/>
    <mergeCell ref="F154:H154"/>
    <mergeCell ref="F138:H138"/>
    <mergeCell ref="F39:H39"/>
    <mergeCell ref="F60:H60"/>
    <mergeCell ref="F115:H115"/>
    <mergeCell ref="F62:H62"/>
    <mergeCell ref="F92:H92"/>
    <mergeCell ref="C186:E186"/>
    <mergeCell ref="F175:H175"/>
    <mergeCell ref="F176:H176"/>
    <mergeCell ref="F172:H172"/>
    <mergeCell ref="F169:H169"/>
    <mergeCell ref="F3:H3"/>
    <mergeCell ref="F9:H9"/>
    <mergeCell ref="F27:H27"/>
    <mergeCell ref="F28:H28"/>
    <mergeCell ref="J115:L115"/>
    <mergeCell ref="J154:L154"/>
    <mergeCell ref="F93:H93"/>
    <mergeCell ref="F94:H94"/>
    <mergeCell ref="F100:H100"/>
    <mergeCell ref="F131:H131"/>
    <mergeCell ref="F55:H55"/>
    <mergeCell ref="F56:H56"/>
    <mergeCell ref="F77:H77"/>
    <mergeCell ref="F98:H98"/>
    <mergeCell ref="F99:H99"/>
    <mergeCell ref="F178:H178"/>
    <mergeCell ref="F134:H134"/>
    <mergeCell ref="F177:H177"/>
    <mergeCell ref="F170:H170"/>
    <mergeCell ref="F171:H171"/>
  </mergeCells>
  <printOptions/>
  <pageMargins left="0.57" right="0.17" top="0.69" bottom="0.62" header="0.53" footer="0.48"/>
  <pageSetup horizontalDpi="600" verticalDpi="600" orientation="portrait" r:id="rId1"/>
  <ignoredErrors>
    <ignoredError sqref="F30:F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8"/>
  <sheetViews>
    <sheetView tabSelected="1" zoomScale="80" zoomScaleNormal="80" zoomScaleSheetLayoutView="100" zoomScalePageLayoutView="0" workbookViewId="0" topLeftCell="A33">
      <selection activeCell="T68" sqref="A44:T68"/>
    </sheetView>
  </sheetViews>
  <sheetFormatPr defaultColWidth="9.140625" defaultRowHeight="12.75"/>
  <cols>
    <col min="1" max="1" width="4.00390625" style="70" customWidth="1"/>
    <col min="2" max="2" width="45.8515625" style="71" customWidth="1"/>
    <col min="3" max="3" width="9.140625" style="71" customWidth="1"/>
    <col min="4" max="4" width="8.57421875" style="71" customWidth="1"/>
    <col min="5" max="5" width="7.28125" style="72" customWidth="1"/>
    <col min="6" max="6" width="7.421875" style="73" customWidth="1"/>
    <col min="7" max="7" width="14.57421875" style="73" customWidth="1"/>
    <col min="8" max="8" width="6.8515625" style="73" customWidth="1"/>
    <col min="9" max="9" width="7.8515625" style="73" customWidth="1"/>
    <col min="10" max="10" width="7.00390625" style="73" customWidth="1"/>
    <col min="11" max="11" width="7.57421875" style="72" customWidth="1"/>
    <col min="12" max="12" width="7.140625" style="72" customWidth="1"/>
    <col min="13" max="13" width="6.8515625" style="72" customWidth="1"/>
    <col min="14" max="15" width="12.57421875" style="74" customWidth="1"/>
    <col min="16" max="16" width="12.421875" style="74" customWidth="1"/>
    <col min="17" max="17" width="15.57421875" style="74" customWidth="1"/>
    <col min="18" max="18" width="14.8515625" style="74" customWidth="1"/>
    <col min="19" max="19" width="14.7109375" style="74" customWidth="1"/>
    <col min="20" max="20" width="11.28125" style="76" bestFit="1" customWidth="1"/>
    <col min="21" max="21" width="12.421875" style="75" bestFit="1" customWidth="1"/>
    <col min="22" max="22" width="12.7109375" style="76" customWidth="1"/>
    <col min="23" max="23" width="10.00390625" style="76" customWidth="1"/>
    <col min="24" max="24" width="12.140625" style="76" customWidth="1"/>
    <col min="25" max="25" width="12.421875" style="76" bestFit="1" customWidth="1"/>
    <col min="26" max="26" width="12.57421875" style="76" customWidth="1"/>
    <col min="27" max="27" width="13.8515625" style="76" customWidth="1"/>
    <col min="28" max="16384" width="9.140625" style="76" customWidth="1"/>
  </cols>
  <sheetData>
    <row r="1" spans="1:2" ht="20.25">
      <c r="A1" s="70">
        <v>9</v>
      </c>
      <c r="B1" s="71" t="s">
        <v>168</v>
      </c>
    </row>
    <row r="2" ht="43.5" customHeight="1">
      <c r="B2" s="71" t="s">
        <v>228</v>
      </c>
    </row>
    <row r="3" spans="2:19" ht="2.25" customHeight="1" hidden="1">
      <c r="B3" s="107"/>
      <c r="C3" s="107"/>
      <c r="F3" s="108"/>
      <c r="G3" s="109" t="s">
        <v>108</v>
      </c>
      <c r="H3" s="109"/>
      <c r="I3" s="109"/>
      <c r="J3" s="109"/>
      <c r="S3" s="110"/>
    </row>
    <row r="4" spans="1:27" ht="20.25">
      <c r="A4" s="205" t="s">
        <v>51</v>
      </c>
      <c r="B4" s="205" t="s">
        <v>52</v>
      </c>
      <c r="C4" s="151"/>
      <c r="D4" s="111"/>
      <c r="E4" s="111"/>
      <c r="F4" s="197" t="s">
        <v>152</v>
      </c>
      <c r="G4" s="198"/>
      <c r="H4" s="209" t="s">
        <v>153</v>
      </c>
      <c r="I4" s="210"/>
      <c r="J4" s="211"/>
      <c r="K4" s="197" t="s">
        <v>156</v>
      </c>
      <c r="L4" s="216"/>
      <c r="M4" s="198"/>
      <c r="N4" s="231" t="s">
        <v>158</v>
      </c>
      <c r="O4" s="232"/>
      <c r="P4" s="233"/>
      <c r="Q4" s="230" t="s">
        <v>157</v>
      </c>
      <c r="R4" s="230"/>
      <c r="S4" s="230"/>
      <c r="T4" s="218" t="s">
        <v>201</v>
      </c>
      <c r="U4" s="77"/>
      <c r="V4" s="75"/>
      <c r="W4" s="75"/>
      <c r="X4" s="75"/>
      <c r="Y4" s="75"/>
      <c r="Z4" s="75"/>
      <c r="AA4" s="75"/>
    </row>
    <row r="5" spans="1:27" ht="20.25">
      <c r="A5" s="206"/>
      <c r="B5" s="208"/>
      <c r="C5" s="152" t="s">
        <v>258</v>
      </c>
      <c r="D5" s="113" t="s">
        <v>53</v>
      </c>
      <c r="E5" s="113" t="s">
        <v>54</v>
      </c>
      <c r="F5" s="199"/>
      <c r="G5" s="200"/>
      <c r="H5" s="221" t="s">
        <v>154</v>
      </c>
      <c r="I5" s="222"/>
      <c r="J5" s="223"/>
      <c r="K5" s="199" t="s">
        <v>231</v>
      </c>
      <c r="L5" s="217"/>
      <c r="M5" s="200"/>
      <c r="N5" s="227" t="s">
        <v>234</v>
      </c>
      <c r="O5" s="228"/>
      <c r="P5" s="229"/>
      <c r="Q5" s="114"/>
      <c r="R5" s="78"/>
      <c r="S5" s="115"/>
      <c r="T5" s="219"/>
      <c r="U5" s="77"/>
      <c r="V5" s="75"/>
      <c r="W5" s="75"/>
      <c r="X5" s="75"/>
      <c r="Y5" s="75"/>
      <c r="Z5" s="75"/>
      <c r="AA5" s="75"/>
    </row>
    <row r="6" spans="1:20" ht="20.25">
      <c r="A6" s="206"/>
      <c r="B6" s="206"/>
      <c r="C6" s="113"/>
      <c r="D6" s="113" t="s">
        <v>109</v>
      </c>
      <c r="E6" s="113" t="s">
        <v>151</v>
      </c>
      <c r="F6" s="201"/>
      <c r="G6" s="202"/>
      <c r="H6" s="224" t="s">
        <v>155</v>
      </c>
      <c r="I6" s="225"/>
      <c r="J6" s="226"/>
      <c r="K6" s="234" t="s">
        <v>232</v>
      </c>
      <c r="L6" s="235"/>
      <c r="M6" s="236"/>
      <c r="N6" s="237" t="s">
        <v>233</v>
      </c>
      <c r="O6" s="238"/>
      <c r="P6" s="239"/>
      <c r="Q6" s="116"/>
      <c r="R6" s="117"/>
      <c r="S6" s="118"/>
      <c r="T6" s="219"/>
    </row>
    <row r="7" spans="1:21" s="70" customFormat="1" ht="20.25">
      <c r="A7" s="206"/>
      <c r="B7" s="206"/>
      <c r="C7" s="113"/>
      <c r="D7" s="119"/>
      <c r="E7" s="168"/>
      <c r="F7" s="120" t="s">
        <v>54</v>
      </c>
      <c r="G7" s="120" t="s">
        <v>111</v>
      </c>
      <c r="H7" s="214">
        <v>2558</v>
      </c>
      <c r="I7" s="214">
        <v>2559</v>
      </c>
      <c r="J7" s="214">
        <v>2560</v>
      </c>
      <c r="K7" s="214">
        <v>2558</v>
      </c>
      <c r="L7" s="214">
        <v>2559</v>
      </c>
      <c r="M7" s="214">
        <v>2560</v>
      </c>
      <c r="N7" s="214">
        <v>2558</v>
      </c>
      <c r="O7" s="214">
        <v>2559</v>
      </c>
      <c r="P7" s="214">
        <v>2560</v>
      </c>
      <c r="Q7" s="214">
        <v>2558</v>
      </c>
      <c r="R7" s="214">
        <v>2559</v>
      </c>
      <c r="S7" s="214">
        <v>2560</v>
      </c>
      <c r="T7" s="219"/>
      <c r="U7" s="77"/>
    </row>
    <row r="8" spans="1:21" s="70" customFormat="1" ht="20.25" customHeight="1">
      <c r="A8" s="207"/>
      <c r="B8" s="207"/>
      <c r="C8" s="153"/>
      <c r="D8" s="121"/>
      <c r="E8" s="169"/>
      <c r="F8" s="122" t="s">
        <v>110</v>
      </c>
      <c r="G8" s="123" t="s">
        <v>121</v>
      </c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20"/>
      <c r="U8" s="77"/>
    </row>
    <row r="9" spans="1:21" ht="20.25">
      <c r="A9" s="124">
        <v>1</v>
      </c>
      <c r="B9" s="170" t="s">
        <v>272</v>
      </c>
      <c r="C9" s="124" t="s">
        <v>259</v>
      </c>
      <c r="D9" s="126" t="s">
        <v>237</v>
      </c>
      <c r="E9" s="126">
        <v>1</v>
      </c>
      <c r="F9" s="126">
        <v>1</v>
      </c>
      <c r="G9" s="128">
        <v>513720</v>
      </c>
      <c r="H9" s="112">
        <v>1</v>
      </c>
      <c r="I9" s="112">
        <v>1</v>
      </c>
      <c r="J9" s="112">
        <v>1</v>
      </c>
      <c r="K9" s="126" t="s">
        <v>96</v>
      </c>
      <c r="L9" s="126" t="s">
        <v>96</v>
      </c>
      <c r="M9" s="126" t="s">
        <v>96</v>
      </c>
      <c r="N9" s="128">
        <v>13680</v>
      </c>
      <c r="O9" s="128">
        <v>3540</v>
      </c>
      <c r="P9" s="128">
        <v>14280</v>
      </c>
      <c r="Q9" s="161">
        <f>SUM(G9+N9)</f>
        <v>527400</v>
      </c>
      <c r="R9" s="161">
        <f>SUM(Q9+O9)</f>
        <v>530940</v>
      </c>
      <c r="S9" s="161">
        <f>SUM(R9+P9)</f>
        <v>545220</v>
      </c>
      <c r="T9" s="80"/>
      <c r="U9" s="81"/>
    </row>
    <row r="10" spans="1:21" ht="20.25">
      <c r="A10" s="82">
        <f>A9+1</f>
        <v>2</v>
      </c>
      <c r="B10" s="171" t="s">
        <v>273</v>
      </c>
      <c r="C10" s="82" t="s">
        <v>259</v>
      </c>
      <c r="D10" s="129" t="s">
        <v>238</v>
      </c>
      <c r="E10" s="129">
        <v>1</v>
      </c>
      <c r="F10" s="129">
        <v>1</v>
      </c>
      <c r="G10" s="131">
        <v>424560</v>
      </c>
      <c r="H10" s="130">
        <v>1</v>
      </c>
      <c r="I10" s="130">
        <v>1</v>
      </c>
      <c r="J10" s="130">
        <v>1</v>
      </c>
      <c r="K10" s="129" t="s">
        <v>96</v>
      </c>
      <c r="L10" s="129" t="s">
        <v>96</v>
      </c>
      <c r="M10" s="129" t="s">
        <v>96</v>
      </c>
      <c r="N10" s="131">
        <v>12960</v>
      </c>
      <c r="O10" s="131">
        <v>3300</v>
      </c>
      <c r="P10" s="131">
        <v>13320</v>
      </c>
      <c r="Q10" s="162">
        <f>SUM(G10+N10)</f>
        <v>437520</v>
      </c>
      <c r="R10" s="162">
        <f>SUM(Q10+O10)</f>
        <v>440820</v>
      </c>
      <c r="S10" s="162">
        <f>SUM(R10+P10)</f>
        <v>454140</v>
      </c>
      <c r="T10" s="83"/>
      <c r="U10" s="81"/>
    </row>
    <row r="11" spans="1:21" ht="20.25">
      <c r="A11" s="203" t="s">
        <v>264</v>
      </c>
      <c r="B11" s="204"/>
      <c r="C11" s="154"/>
      <c r="D11" s="129"/>
      <c r="E11" s="129"/>
      <c r="F11" s="129"/>
      <c r="G11" s="131"/>
      <c r="H11" s="130"/>
      <c r="I11" s="130"/>
      <c r="J11" s="130"/>
      <c r="K11" s="129"/>
      <c r="L11" s="129"/>
      <c r="M11" s="129"/>
      <c r="N11" s="131"/>
      <c r="O11" s="131"/>
      <c r="P11" s="131"/>
      <c r="Q11" s="162"/>
      <c r="R11" s="162"/>
      <c r="S11" s="162"/>
      <c r="T11" s="83"/>
      <c r="U11" s="81"/>
    </row>
    <row r="12" spans="1:21" ht="20.25">
      <c r="A12" s="82">
        <v>3</v>
      </c>
      <c r="B12" s="172" t="s">
        <v>274</v>
      </c>
      <c r="C12" s="82" t="s">
        <v>260</v>
      </c>
      <c r="D12" s="129" t="s">
        <v>238</v>
      </c>
      <c r="E12" s="129">
        <v>1</v>
      </c>
      <c r="F12" s="129" t="s">
        <v>97</v>
      </c>
      <c r="G12" s="131">
        <v>328980</v>
      </c>
      <c r="H12" s="130">
        <v>1</v>
      </c>
      <c r="I12" s="130">
        <v>1</v>
      </c>
      <c r="J12" s="130">
        <v>1</v>
      </c>
      <c r="K12" s="129" t="s">
        <v>96</v>
      </c>
      <c r="L12" s="129" t="s">
        <v>96</v>
      </c>
      <c r="M12" s="129" t="s">
        <v>96</v>
      </c>
      <c r="N12" s="131">
        <v>10080</v>
      </c>
      <c r="O12" s="131">
        <v>2760</v>
      </c>
      <c r="P12" s="131">
        <v>11520</v>
      </c>
      <c r="Q12" s="162">
        <f aca="true" t="shared" si="0" ref="Q12:Q17">SUM(G12+N12)</f>
        <v>339060</v>
      </c>
      <c r="R12" s="162">
        <f aca="true" t="shared" si="1" ref="R12:R17">SUM(Q12+O12)</f>
        <v>341820</v>
      </c>
      <c r="S12" s="162">
        <f>SUM(R12+P12)</f>
        <v>353340</v>
      </c>
      <c r="T12" s="83"/>
      <c r="U12" s="81"/>
    </row>
    <row r="13" spans="1:21" ht="20.25">
      <c r="A13" s="82">
        <v>4</v>
      </c>
      <c r="B13" s="171" t="s">
        <v>263</v>
      </c>
      <c r="C13" s="82" t="s">
        <v>261</v>
      </c>
      <c r="D13" s="129" t="s">
        <v>242</v>
      </c>
      <c r="E13" s="132">
        <v>1</v>
      </c>
      <c r="F13" s="132">
        <v>1</v>
      </c>
      <c r="G13" s="131">
        <v>249240</v>
      </c>
      <c r="H13" s="130">
        <v>1</v>
      </c>
      <c r="I13" s="130">
        <v>1</v>
      </c>
      <c r="J13" s="130">
        <v>1</v>
      </c>
      <c r="K13" s="129" t="s">
        <v>96</v>
      </c>
      <c r="L13" s="129" t="s">
        <v>96</v>
      </c>
      <c r="M13" s="129" t="s">
        <v>96</v>
      </c>
      <c r="N13" s="131">
        <v>8400</v>
      </c>
      <c r="O13" s="131">
        <v>2220</v>
      </c>
      <c r="P13" s="131">
        <v>8880</v>
      </c>
      <c r="Q13" s="162">
        <f>G13+N13</f>
        <v>257640</v>
      </c>
      <c r="R13" s="162">
        <f>SUM(Q13+O13)</f>
        <v>259860</v>
      </c>
      <c r="S13" s="162">
        <f>SUM(R13+P13)</f>
        <v>268740</v>
      </c>
      <c r="T13" s="82"/>
      <c r="U13" s="81"/>
    </row>
    <row r="14" spans="1:21" ht="20.25">
      <c r="A14" s="82">
        <v>5</v>
      </c>
      <c r="B14" s="171" t="s">
        <v>243</v>
      </c>
      <c r="C14" s="82" t="s">
        <v>261</v>
      </c>
      <c r="D14" s="129" t="s">
        <v>240</v>
      </c>
      <c r="E14" s="132">
        <v>1</v>
      </c>
      <c r="F14" s="132">
        <v>1</v>
      </c>
      <c r="G14" s="131">
        <v>245040</v>
      </c>
      <c r="H14" s="130">
        <v>1</v>
      </c>
      <c r="I14" s="130">
        <v>1</v>
      </c>
      <c r="J14" s="130">
        <v>1</v>
      </c>
      <c r="K14" s="129" t="s">
        <v>96</v>
      </c>
      <c r="L14" s="129" t="s">
        <v>96</v>
      </c>
      <c r="M14" s="129" t="s">
        <v>96</v>
      </c>
      <c r="N14" s="131">
        <v>8400</v>
      </c>
      <c r="O14" s="131">
        <v>1980</v>
      </c>
      <c r="P14" s="131">
        <v>8760</v>
      </c>
      <c r="Q14" s="162">
        <f>SUM(G14+N14)</f>
        <v>253440</v>
      </c>
      <c r="R14" s="162">
        <f>SUM(Q14+O14)</f>
        <v>255420</v>
      </c>
      <c r="S14" s="162">
        <f>SUM(R14+P14)</f>
        <v>264180</v>
      </c>
      <c r="T14" s="83"/>
      <c r="U14" s="81"/>
    </row>
    <row r="15" spans="1:21" ht="20.25">
      <c r="A15" s="82">
        <v>6</v>
      </c>
      <c r="B15" s="171" t="s">
        <v>241</v>
      </c>
      <c r="C15" s="82" t="s">
        <v>261</v>
      </c>
      <c r="D15" s="129" t="s">
        <v>242</v>
      </c>
      <c r="E15" s="132">
        <v>1</v>
      </c>
      <c r="F15" s="132">
        <v>1</v>
      </c>
      <c r="G15" s="131">
        <v>220500</v>
      </c>
      <c r="H15" s="130">
        <v>1</v>
      </c>
      <c r="I15" s="130">
        <v>1</v>
      </c>
      <c r="J15" s="130">
        <v>1</v>
      </c>
      <c r="K15" s="129" t="s">
        <v>96</v>
      </c>
      <c r="L15" s="129" t="s">
        <v>96</v>
      </c>
      <c r="M15" s="129" t="s">
        <v>96</v>
      </c>
      <c r="N15" s="131">
        <v>6960</v>
      </c>
      <c r="O15" s="131">
        <v>1920</v>
      </c>
      <c r="P15" s="131">
        <v>7680</v>
      </c>
      <c r="Q15" s="162">
        <f>SUM(G15+N15)</f>
        <v>227460</v>
      </c>
      <c r="R15" s="162">
        <f>SUM(Q15+O15)</f>
        <v>229380</v>
      </c>
      <c r="S15" s="162">
        <f>SUM(R15+P15)</f>
        <v>237060</v>
      </c>
      <c r="T15" s="83"/>
      <c r="U15" s="81"/>
    </row>
    <row r="16" spans="1:21" ht="20.25">
      <c r="A16" s="82">
        <v>7</v>
      </c>
      <c r="B16" s="171" t="s">
        <v>239</v>
      </c>
      <c r="C16" s="82" t="s">
        <v>261</v>
      </c>
      <c r="D16" s="129" t="s">
        <v>240</v>
      </c>
      <c r="E16" s="129">
        <v>1</v>
      </c>
      <c r="F16" s="132">
        <v>1</v>
      </c>
      <c r="G16" s="131">
        <v>284520</v>
      </c>
      <c r="H16" s="130">
        <v>1</v>
      </c>
      <c r="I16" s="130">
        <v>1</v>
      </c>
      <c r="J16" s="130">
        <v>1</v>
      </c>
      <c r="K16" s="129" t="s">
        <v>96</v>
      </c>
      <c r="L16" s="129" t="s">
        <v>96</v>
      </c>
      <c r="M16" s="129" t="s">
        <v>96</v>
      </c>
      <c r="N16" s="131">
        <v>9960</v>
      </c>
      <c r="O16" s="131">
        <v>2760</v>
      </c>
      <c r="P16" s="131">
        <v>11520</v>
      </c>
      <c r="Q16" s="162">
        <f t="shared" si="0"/>
        <v>294480</v>
      </c>
      <c r="R16" s="162">
        <f t="shared" si="1"/>
        <v>297240</v>
      </c>
      <c r="S16" s="162">
        <f>SUM(R16+P16)</f>
        <v>308760</v>
      </c>
      <c r="T16" s="83"/>
      <c r="U16" s="81"/>
    </row>
    <row r="17" spans="1:21" ht="20.25">
      <c r="A17" s="82">
        <v>8</v>
      </c>
      <c r="B17" s="171" t="s">
        <v>244</v>
      </c>
      <c r="C17" s="82" t="s">
        <v>214</v>
      </c>
      <c r="D17" s="129" t="s">
        <v>245</v>
      </c>
      <c r="E17" s="132">
        <v>1</v>
      </c>
      <c r="F17" s="132">
        <v>1</v>
      </c>
      <c r="G17" s="131">
        <v>242400</v>
      </c>
      <c r="H17" s="130">
        <v>1</v>
      </c>
      <c r="I17" s="130">
        <v>1</v>
      </c>
      <c r="J17" s="130">
        <v>1</v>
      </c>
      <c r="K17" s="129" t="s">
        <v>96</v>
      </c>
      <c r="L17" s="129" t="s">
        <v>96</v>
      </c>
      <c r="M17" s="129" t="s">
        <v>96</v>
      </c>
      <c r="N17" s="131">
        <v>8160</v>
      </c>
      <c r="O17" s="131">
        <v>2520</v>
      </c>
      <c r="P17" s="131">
        <v>10080</v>
      </c>
      <c r="Q17" s="162">
        <f t="shared" si="0"/>
        <v>250560</v>
      </c>
      <c r="R17" s="162">
        <f t="shared" si="1"/>
        <v>253080</v>
      </c>
      <c r="S17" s="162">
        <f>R17+P17</f>
        <v>263160</v>
      </c>
      <c r="T17" s="83"/>
      <c r="U17" s="81"/>
    </row>
    <row r="18" spans="1:21" ht="20.25">
      <c r="A18" s="82">
        <v>9</v>
      </c>
      <c r="B18" s="173" t="s">
        <v>246</v>
      </c>
      <c r="C18" s="155" t="s">
        <v>214</v>
      </c>
      <c r="D18" s="129" t="s">
        <v>245</v>
      </c>
      <c r="E18" s="132">
        <v>1</v>
      </c>
      <c r="F18" s="132">
        <v>1</v>
      </c>
      <c r="G18" s="131">
        <v>207060</v>
      </c>
      <c r="H18" s="130">
        <v>1</v>
      </c>
      <c r="I18" s="130">
        <v>1</v>
      </c>
      <c r="J18" s="130">
        <v>1</v>
      </c>
      <c r="K18" s="129" t="s">
        <v>96</v>
      </c>
      <c r="L18" s="129" t="s">
        <v>96</v>
      </c>
      <c r="M18" s="129" t="s">
        <v>96</v>
      </c>
      <c r="N18" s="131">
        <v>6480</v>
      </c>
      <c r="O18" s="131">
        <v>2100</v>
      </c>
      <c r="P18" s="131">
        <v>9000</v>
      </c>
      <c r="Q18" s="162">
        <f>SUM(G18+N18)</f>
        <v>213540</v>
      </c>
      <c r="R18" s="162">
        <f>SUM(Q18+O18)</f>
        <v>215640</v>
      </c>
      <c r="S18" s="162">
        <f>SUM(R18+P18)</f>
        <v>224640</v>
      </c>
      <c r="T18" s="82"/>
      <c r="U18" s="81"/>
    </row>
    <row r="19" spans="1:21" ht="20.25">
      <c r="A19" s="82"/>
      <c r="B19" s="174" t="s">
        <v>203</v>
      </c>
      <c r="C19" s="156"/>
      <c r="D19" s="129"/>
      <c r="E19" s="132"/>
      <c r="F19" s="132"/>
      <c r="G19" s="131"/>
      <c r="H19" s="130"/>
      <c r="I19" s="130"/>
      <c r="J19" s="130"/>
      <c r="K19" s="129"/>
      <c r="L19" s="129"/>
      <c r="M19" s="129"/>
      <c r="N19" s="131"/>
      <c r="O19" s="131"/>
      <c r="P19" s="131"/>
      <c r="Q19" s="162"/>
      <c r="R19" s="162"/>
      <c r="S19" s="162"/>
      <c r="T19" s="83"/>
      <c r="U19" s="81"/>
    </row>
    <row r="20" spans="1:21" ht="20.25">
      <c r="A20" s="82">
        <v>10</v>
      </c>
      <c r="B20" s="173" t="s">
        <v>220</v>
      </c>
      <c r="C20" s="133"/>
      <c r="D20" s="129"/>
      <c r="E20" s="132">
        <v>1</v>
      </c>
      <c r="F20" s="132">
        <v>1</v>
      </c>
      <c r="G20" s="131">
        <v>205320</v>
      </c>
      <c r="H20" s="130">
        <v>1</v>
      </c>
      <c r="I20" s="130">
        <v>1</v>
      </c>
      <c r="J20" s="130">
        <v>1</v>
      </c>
      <c r="K20" s="129" t="s">
        <v>96</v>
      </c>
      <c r="L20" s="129" t="s">
        <v>96</v>
      </c>
      <c r="M20" s="129" t="s">
        <v>96</v>
      </c>
      <c r="N20" s="131">
        <v>7680</v>
      </c>
      <c r="O20" s="131">
        <v>7920</v>
      </c>
      <c r="P20" s="131">
        <v>8080</v>
      </c>
      <c r="Q20" s="162">
        <f>SUM(G20+N20)</f>
        <v>213000</v>
      </c>
      <c r="R20" s="162">
        <f>SUM(Q20+O20)</f>
        <v>220920</v>
      </c>
      <c r="S20" s="162">
        <f>SUM(R20+P20)</f>
        <v>229000</v>
      </c>
      <c r="T20" s="82"/>
      <c r="U20" s="81"/>
    </row>
    <row r="21" spans="1:21" ht="20.25">
      <c r="A21" s="82">
        <v>11</v>
      </c>
      <c r="B21" s="173" t="s">
        <v>280</v>
      </c>
      <c r="C21" s="133"/>
      <c r="D21" s="129"/>
      <c r="E21" s="132">
        <v>1</v>
      </c>
      <c r="F21" s="129" t="s">
        <v>97</v>
      </c>
      <c r="G21" s="131">
        <v>143520</v>
      </c>
      <c r="H21" s="129" t="s">
        <v>97</v>
      </c>
      <c r="I21" s="129" t="s">
        <v>97</v>
      </c>
      <c r="J21" s="129" t="s">
        <v>97</v>
      </c>
      <c r="K21" s="129" t="s">
        <v>96</v>
      </c>
      <c r="L21" s="129" t="s">
        <v>96</v>
      </c>
      <c r="M21" s="129" t="s">
        <v>96</v>
      </c>
      <c r="N21" s="137">
        <v>5520</v>
      </c>
      <c r="O21" s="137">
        <v>5760</v>
      </c>
      <c r="P21" s="137">
        <v>6000</v>
      </c>
      <c r="Q21" s="163">
        <f>G21+N21</f>
        <v>149040</v>
      </c>
      <c r="R21" s="163">
        <f>Q21+O21</f>
        <v>154800</v>
      </c>
      <c r="S21" s="163">
        <f>R21+P21</f>
        <v>160800</v>
      </c>
      <c r="T21" s="82"/>
      <c r="U21" s="81"/>
    </row>
    <row r="22" spans="1:21" ht="20.25">
      <c r="A22" s="82">
        <v>12</v>
      </c>
      <c r="B22" s="173" t="s">
        <v>267</v>
      </c>
      <c r="C22" s="133"/>
      <c r="D22" s="129"/>
      <c r="E22" s="132">
        <v>1</v>
      </c>
      <c r="F22" s="132">
        <v>1</v>
      </c>
      <c r="G22" s="131">
        <v>124080</v>
      </c>
      <c r="H22" s="130">
        <v>1</v>
      </c>
      <c r="I22" s="130">
        <v>1</v>
      </c>
      <c r="J22" s="130">
        <v>1</v>
      </c>
      <c r="K22" s="129" t="s">
        <v>96</v>
      </c>
      <c r="L22" s="129" t="s">
        <v>96</v>
      </c>
      <c r="M22" s="129" t="s">
        <v>96</v>
      </c>
      <c r="N22" s="131">
        <v>5880</v>
      </c>
      <c r="O22" s="131">
        <v>4920</v>
      </c>
      <c r="P22" s="131">
        <v>5050</v>
      </c>
      <c r="Q22" s="162">
        <f>G22+N22</f>
        <v>129960</v>
      </c>
      <c r="R22" s="162">
        <f>Q22+O22</f>
        <v>134880</v>
      </c>
      <c r="S22" s="162">
        <f>R22+P22</f>
        <v>139930</v>
      </c>
      <c r="T22" s="83"/>
      <c r="U22" s="81"/>
    </row>
    <row r="23" spans="1:21" ht="20.25">
      <c r="A23" s="82">
        <v>13</v>
      </c>
      <c r="B23" s="173" t="s">
        <v>229</v>
      </c>
      <c r="C23" s="133"/>
      <c r="D23" s="129"/>
      <c r="E23" s="132">
        <v>1</v>
      </c>
      <c r="F23" s="132">
        <v>1</v>
      </c>
      <c r="G23" s="131">
        <v>117360</v>
      </c>
      <c r="H23" s="130">
        <v>1</v>
      </c>
      <c r="I23" s="130">
        <v>1</v>
      </c>
      <c r="J23" s="130">
        <v>1</v>
      </c>
      <c r="K23" s="129" t="s">
        <v>96</v>
      </c>
      <c r="L23" s="129" t="s">
        <v>96</v>
      </c>
      <c r="M23" s="129" t="s">
        <v>96</v>
      </c>
      <c r="N23" s="131">
        <v>4560</v>
      </c>
      <c r="O23" s="131">
        <v>4800</v>
      </c>
      <c r="P23" s="131">
        <v>4920</v>
      </c>
      <c r="Q23" s="162">
        <f>SUM(G23+N23)</f>
        <v>121920</v>
      </c>
      <c r="R23" s="162">
        <f>SUM(Q23+O23)</f>
        <v>126720</v>
      </c>
      <c r="S23" s="162">
        <f>SUM(R23+P23)</f>
        <v>131640</v>
      </c>
      <c r="T23" s="83"/>
      <c r="U23" s="81"/>
    </row>
    <row r="24" spans="1:21" ht="20.25">
      <c r="A24" s="82">
        <v>14</v>
      </c>
      <c r="B24" s="173" t="s">
        <v>205</v>
      </c>
      <c r="C24" s="133"/>
      <c r="D24" s="129"/>
      <c r="E24" s="132">
        <v>1</v>
      </c>
      <c r="F24" s="132">
        <v>1</v>
      </c>
      <c r="G24" s="131">
        <v>112800</v>
      </c>
      <c r="H24" s="130">
        <v>1</v>
      </c>
      <c r="I24" s="130">
        <v>1</v>
      </c>
      <c r="J24" s="130">
        <v>1</v>
      </c>
      <c r="K24" s="129" t="s">
        <v>96</v>
      </c>
      <c r="L24" s="129" t="s">
        <v>96</v>
      </c>
      <c r="M24" s="129" t="s">
        <v>96</v>
      </c>
      <c r="N24" s="131">
        <v>4560</v>
      </c>
      <c r="O24" s="131">
        <v>4800</v>
      </c>
      <c r="P24" s="131">
        <v>4920</v>
      </c>
      <c r="Q24" s="162">
        <f>G24+N24</f>
        <v>117360</v>
      </c>
      <c r="R24" s="162">
        <f>Q24+O24</f>
        <v>122160</v>
      </c>
      <c r="S24" s="162">
        <f>R24+P24</f>
        <v>127080</v>
      </c>
      <c r="T24" s="82"/>
      <c r="U24" s="81"/>
    </row>
    <row r="25" spans="1:21" ht="16.5" customHeight="1">
      <c r="A25" s="82"/>
      <c r="B25" s="174" t="s">
        <v>204</v>
      </c>
      <c r="C25" s="149"/>
      <c r="D25" s="129"/>
      <c r="E25" s="132"/>
      <c r="F25" s="132"/>
      <c r="G25" s="131"/>
      <c r="H25" s="130"/>
      <c r="I25" s="130"/>
      <c r="J25" s="130"/>
      <c r="K25" s="129"/>
      <c r="L25" s="129"/>
      <c r="M25" s="129"/>
      <c r="N25" s="131"/>
      <c r="O25" s="131"/>
      <c r="P25" s="131"/>
      <c r="Q25" s="162"/>
      <c r="R25" s="162"/>
      <c r="S25" s="162"/>
      <c r="T25" s="83"/>
      <c r="U25" s="81"/>
    </row>
    <row r="26" spans="1:21" ht="20.25">
      <c r="A26" s="82">
        <v>15</v>
      </c>
      <c r="B26" s="173" t="s">
        <v>206</v>
      </c>
      <c r="C26" s="133"/>
      <c r="D26" s="129"/>
      <c r="E26" s="132">
        <v>2</v>
      </c>
      <c r="F26" s="132">
        <v>2</v>
      </c>
      <c r="G26" s="131">
        <f>9000*2*12</f>
        <v>216000</v>
      </c>
      <c r="H26" s="130">
        <v>2</v>
      </c>
      <c r="I26" s="130">
        <v>2</v>
      </c>
      <c r="J26" s="130">
        <v>2</v>
      </c>
      <c r="K26" s="129" t="s">
        <v>96</v>
      </c>
      <c r="L26" s="129" t="s">
        <v>96</v>
      </c>
      <c r="M26" s="129" t="s">
        <v>96</v>
      </c>
      <c r="N26" s="131" t="s">
        <v>96</v>
      </c>
      <c r="O26" s="131" t="s">
        <v>96</v>
      </c>
      <c r="P26" s="131" t="s">
        <v>96</v>
      </c>
      <c r="Q26" s="162">
        <f>G26</f>
        <v>216000</v>
      </c>
      <c r="R26" s="162">
        <f>G26</f>
        <v>216000</v>
      </c>
      <c r="S26" s="162">
        <f>G26</f>
        <v>216000</v>
      </c>
      <c r="T26" s="83"/>
      <c r="U26" s="81"/>
    </row>
    <row r="27" spans="1:21" ht="20.25">
      <c r="A27" s="82">
        <v>16</v>
      </c>
      <c r="B27" s="173" t="s">
        <v>224</v>
      </c>
      <c r="C27" s="133"/>
      <c r="D27" s="129"/>
      <c r="E27" s="132">
        <v>1</v>
      </c>
      <c r="F27" s="132">
        <v>1</v>
      </c>
      <c r="G27" s="131">
        <f>9000*12</f>
        <v>108000</v>
      </c>
      <c r="H27" s="130">
        <v>1</v>
      </c>
      <c r="I27" s="130">
        <v>1</v>
      </c>
      <c r="J27" s="130">
        <v>1</v>
      </c>
      <c r="K27" s="129" t="s">
        <v>96</v>
      </c>
      <c r="L27" s="129" t="s">
        <v>96</v>
      </c>
      <c r="M27" s="129" t="s">
        <v>96</v>
      </c>
      <c r="N27" s="131" t="s">
        <v>96</v>
      </c>
      <c r="O27" s="131" t="s">
        <v>96</v>
      </c>
      <c r="P27" s="131" t="s">
        <v>96</v>
      </c>
      <c r="Q27" s="162">
        <f>G27</f>
        <v>108000</v>
      </c>
      <c r="R27" s="162">
        <f>G27</f>
        <v>108000</v>
      </c>
      <c r="S27" s="162">
        <f>G27</f>
        <v>108000</v>
      </c>
      <c r="T27" s="83"/>
      <c r="U27" s="81"/>
    </row>
    <row r="28" spans="1:21" ht="20.25">
      <c r="A28" s="82">
        <v>17</v>
      </c>
      <c r="B28" s="133" t="s">
        <v>216</v>
      </c>
      <c r="C28" s="133"/>
      <c r="D28" s="129"/>
      <c r="E28" s="132">
        <v>1</v>
      </c>
      <c r="F28" s="132">
        <v>1</v>
      </c>
      <c r="G28" s="131">
        <v>108000</v>
      </c>
      <c r="H28" s="130">
        <v>1</v>
      </c>
      <c r="I28" s="130">
        <v>1</v>
      </c>
      <c r="J28" s="130">
        <v>1</v>
      </c>
      <c r="K28" s="129" t="s">
        <v>96</v>
      </c>
      <c r="L28" s="129" t="s">
        <v>96</v>
      </c>
      <c r="M28" s="129" t="s">
        <v>96</v>
      </c>
      <c r="N28" s="131" t="s">
        <v>96</v>
      </c>
      <c r="O28" s="131" t="s">
        <v>96</v>
      </c>
      <c r="P28" s="131" t="s">
        <v>96</v>
      </c>
      <c r="Q28" s="162">
        <f>G28</f>
        <v>108000</v>
      </c>
      <c r="R28" s="162">
        <f>G28</f>
        <v>108000</v>
      </c>
      <c r="S28" s="162">
        <f>G28</f>
        <v>108000</v>
      </c>
      <c r="T28" s="82"/>
      <c r="U28" s="81"/>
    </row>
    <row r="29" spans="1:21" ht="20.25">
      <c r="A29" s="82">
        <v>18</v>
      </c>
      <c r="B29" s="133" t="s">
        <v>206</v>
      </c>
      <c r="C29" s="133"/>
      <c r="D29" s="129"/>
      <c r="E29" s="132">
        <v>1</v>
      </c>
      <c r="F29" s="132" t="s">
        <v>96</v>
      </c>
      <c r="G29" s="131">
        <v>108000</v>
      </c>
      <c r="H29" s="130" t="s">
        <v>96</v>
      </c>
      <c r="I29" s="130" t="s">
        <v>96</v>
      </c>
      <c r="J29" s="130">
        <v>1</v>
      </c>
      <c r="K29" s="129" t="s">
        <v>96</v>
      </c>
      <c r="L29" s="129" t="s">
        <v>96</v>
      </c>
      <c r="M29" s="129" t="s">
        <v>278</v>
      </c>
      <c r="N29" s="131" t="s">
        <v>96</v>
      </c>
      <c r="O29" s="131" t="s">
        <v>96</v>
      </c>
      <c r="P29" s="131" t="s">
        <v>96</v>
      </c>
      <c r="Q29" s="162" t="s">
        <v>96</v>
      </c>
      <c r="R29" s="162" t="s">
        <v>96</v>
      </c>
      <c r="S29" s="162">
        <v>108000</v>
      </c>
      <c r="T29" s="82" t="s">
        <v>270</v>
      </c>
      <c r="U29" s="81"/>
    </row>
    <row r="30" spans="1:21" ht="21" customHeight="1">
      <c r="A30" s="212" t="s">
        <v>247</v>
      </c>
      <c r="B30" s="213"/>
      <c r="C30" s="149"/>
      <c r="D30" s="129"/>
      <c r="E30" s="129"/>
      <c r="F30" s="129"/>
      <c r="G30" s="131"/>
      <c r="H30" s="129"/>
      <c r="I30" s="129"/>
      <c r="J30" s="129"/>
      <c r="K30" s="129"/>
      <c r="L30" s="129"/>
      <c r="M30" s="129"/>
      <c r="N30" s="131"/>
      <c r="O30" s="131"/>
      <c r="P30" s="131"/>
      <c r="Q30" s="162"/>
      <c r="R30" s="162"/>
      <c r="S30" s="162"/>
      <c r="T30" s="83"/>
      <c r="U30" s="81"/>
    </row>
    <row r="31" spans="1:21" ht="20.25">
      <c r="A31" s="82">
        <v>19</v>
      </c>
      <c r="B31" s="171" t="s">
        <v>286</v>
      </c>
      <c r="C31" s="82" t="s">
        <v>260</v>
      </c>
      <c r="D31" s="129" t="s">
        <v>238</v>
      </c>
      <c r="E31" s="132">
        <v>1</v>
      </c>
      <c r="F31" s="132">
        <v>1</v>
      </c>
      <c r="G31" s="131">
        <v>353640</v>
      </c>
      <c r="H31" s="130">
        <v>1</v>
      </c>
      <c r="I31" s="130">
        <v>1</v>
      </c>
      <c r="J31" s="130">
        <v>1</v>
      </c>
      <c r="K31" s="129" t="s">
        <v>96</v>
      </c>
      <c r="L31" s="129" t="s">
        <v>96</v>
      </c>
      <c r="M31" s="129" t="s">
        <v>96</v>
      </c>
      <c r="N31" s="131">
        <v>11160</v>
      </c>
      <c r="O31" s="131">
        <v>2940</v>
      </c>
      <c r="P31" s="131">
        <v>12240</v>
      </c>
      <c r="Q31" s="162">
        <f>G31+N31</f>
        <v>364800</v>
      </c>
      <c r="R31" s="162">
        <f>Q31+O31</f>
        <v>367740</v>
      </c>
      <c r="S31" s="162">
        <f>R31+P31</f>
        <v>379980</v>
      </c>
      <c r="T31" s="83"/>
      <c r="U31" s="81"/>
    </row>
    <row r="32" spans="1:21" ht="20.25">
      <c r="A32" s="82">
        <v>20</v>
      </c>
      <c r="B32" s="171" t="s">
        <v>248</v>
      </c>
      <c r="C32" s="82" t="s">
        <v>261</v>
      </c>
      <c r="D32" s="129" t="s">
        <v>249</v>
      </c>
      <c r="E32" s="132">
        <v>1</v>
      </c>
      <c r="F32" s="132" t="s">
        <v>96</v>
      </c>
      <c r="G32" s="131">
        <v>355320</v>
      </c>
      <c r="H32" s="130">
        <v>1</v>
      </c>
      <c r="I32" s="130">
        <v>1</v>
      </c>
      <c r="J32" s="130">
        <v>1</v>
      </c>
      <c r="K32" s="129" t="s">
        <v>96</v>
      </c>
      <c r="L32" s="129" t="s">
        <v>96</v>
      </c>
      <c r="M32" s="129" t="s">
        <v>96</v>
      </c>
      <c r="N32" s="131">
        <v>12000</v>
      </c>
      <c r="O32" s="131">
        <v>12300</v>
      </c>
      <c r="P32" s="131">
        <v>12540</v>
      </c>
      <c r="Q32" s="162">
        <f>G32+N32</f>
        <v>367320</v>
      </c>
      <c r="R32" s="162">
        <f>Q32+O32</f>
        <v>379620</v>
      </c>
      <c r="S32" s="162">
        <f>R32+P32</f>
        <v>392160</v>
      </c>
      <c r="T32" s="82" t="s">
        <v>215</v>
      </c>
      <c r="U32" s="81"/>
    </row>
    <row r="33" spans="1:21" s="75" customFormat="1" ht="20.25">
      <c r="A33" s="82">
        <v>21</v>
      </c>
      <c r="B33" s="173" t="s">
        <v>252</v>
      </c>
      <c r="C33" s="155" t="s">
        <v>214</v>
      </c>
      <c r="D33" s="129" t="s">
        <v>268</v>
      </c>
      <c r="E33" s="132">
        <v>1</v>
      </c>
      <c r="F33" s="129" t="s">
        <v>97</v>
      </c>
      <c r="G33" s="131">
        <v>159420</v>
      </c>
      <c r="H33" s="129" t="s">
        <v>97</v>
      </c>
      <c r="I33" s="129" t="s">
        <v>97</v>
      </c>
      <c r="J33" s="129" t="s">
        <v>97</v>
      </c>
      <c r="K33" s="129" t="s">
        <v>96</v>
      </c>
      <c r="L33" s="129" t="s">
        <v>96</v>
      </c>
      <c r="M33" s="129" t="s">
        <v>96</v>
      </c>
      <c r="N33" s="131" t="s">
        <v>96</v>
      </c>
      <c r="O33" s="131">
        <v>6120</v>
      </c>
      <c r="P33" s="131">
        <v>6000</v>
      </c>
      <c r="Q33" s="162" t="s">
        <v>96</v>
      </c>
      <c r="R33" s="162">
        <f>G33+O33</f>
        <v>165540</v>
      </c>
      <c r="S33" s="162">
        <f>R33+P33</f>
        <v>171540</v>
      </c>
      <c r="T33" s="82"/>
      <c r="U33" s="81"/>
    </row>
    <row r="34" spans="1:21" ht="20.25">
      <c r="A34" s="82">
        <v>22</v>
      </c>
      <c r="B34" s="171" t="s">
        <v>250</v>
      </c>
      <c r="C34" s="82" t="s">
        <v>214</v>
      </c>
      <c r="D34" s="129" t="s">
        <v>268</v>
      </c>
      <c r="E34" s="132">
        <v>1</v>
      </c>
      <c r="F34" s="132">
        <v>1</v>
      </c>
      <c r="G34" s="131">
        <v>155640</v>
      </c>
      <c r="H34" s="130">
        <v>1</v>
      </c>
      <c r="I34" s="130">
        <v>1</v>
      </c>
      <c r="J34" s="130">
        <v>1</v>
      </c>
      <c r="K34" s="129" t="s">
        <v>96</v>
      </c>
      <c r="L34" s="129" t="s">
        <v>96</v>
      </c>
      <c r="M34" s="129" t="s">
        <v>96</v>
      </c>
      <c r="N34" s="131" t="s">
        <v>96</v>
      </c>
      <c r="O34" s="131" t="s">
        <v>96</v>
      </c>
      <c r="P34" s="131">
        <v>6360</v>
      </c>
      <c r="Q34" s="162" t="s">
        <v>96</v>
      </c>
      <c r="R34" s="162" t="s">
        <v>96</v>
      </c>
      <c r="S34" s="162">
        <f>G34+P34</f>
        <v>162000</v>
      </c>
      <c r="T34" s="82"/>
      <c r="U34" s="81"/>
    </row>
    <row r="35" spans="1:21" ht="20.25">
      <c r="A35" s="82">
        <v>23</v>
      </c>
      <c r="B35" s="171" t="s">
        <v>244</v>
      </c>
      <c r="C35" s="82" t="s">
        <v>214</v>
      </c>
      <c r="D35" s="129" t="s">
        <v>251</v>
      </c>
      <c r="E35" s="132">
        <v>1</v>
      </c>
      <c r="F35" s="132" t="s">
        <v>96</v>
      </c>
      <c r="G35" s="131">
        <v>297900</v>
      </c>
      <c r="H35" s="130" t="s">
        <v>96</v>
      </c>
      <c r="I35" s="130" t="s">
        <v>96</v>
      </c>
      <c r="J35" s="130">
        <v>1</v>
      </c>
      <c r="K35" s="129" t="s">
        <v>96</v>
      </c>
      <c r="L35" s="129" t="s">
        <v>96</v>
      </c>
      <c r="M35" s="129" t="s">
        <v>278</v>
      </c>
      <c r="N35" s="131" t="s">
        <v>96</v>
      </c>
      <c r="O35" s="131" t="s">
        <v>96</v>
      </c>
      <c r="P35" s="131">
        <f>G35</f>
        <v>297900</v>
      </c>
      <c r="Q35" s="162" t="s">
        <v>96</v>
      </c>
      <c r="R35" s="162" t="s">
        <v>96</v>
      </c>
      <c r="S35" s="162">
        <f>G35</f>
        <v>297900</v>
      </c>
      <c r="T35" s="82" t="s">
        <v>270</v>
      </c>
      <c r="U35" s="81"/>
    </row>
    <row r="36" spans="1:21" s="75" customFormat="1" ht="20.25">
      <c r="A36" s="82"/>
      <c r="B36" s="174" t="s">
        <v>203</v>
      </c>
      <c r="C36" s="149"/>
      <c r="D36" s="129"/>
      <c r="E36" s="132"/>
      <c r="F36" s="129"/>
      <c r="G36" s="131"/>
      <c r="H36" s="129"/>
      <c r="I36" s="129"/>
      <c r="J36" s="129"/>
      <c r="K36" s="129"/>
      <c r="L36" s="129"/>
      <c r="M36" s="129"/>
      <c r="N36" s="130"/>
      <c r="O36" s="130"/>
      <c r="P36" s="130"/>
      <c r="Q36" s="162"/>
      <c r="R36" s="162"/>
      <c r="S36" s="162"/>
      <c r="T36" s="83"/>
      <c r="U36" s="81"/>
    </row>
    <row r="37" spans="1:21" s="75" customFormat="1" ht="20.25">
      <c r="A37" s="82">
        <v>24</v>
      </c>
      <c r="B37" s="171" t="s">
        <v>277</v>
      </c>
      <c r="C37" s="150"/>
      <c r="D37" s="129"/>
      <c r="E37" s="132">
        <v>1</v>
      </c>
      <c r="F37" s="129" t="s">
        <v>97</v>
      </c>
      <c r="G37" s="131">
        <v>142800</v>
      </c>
      <c r="H37" s="129" t="s">
        <v>97</v>
      </c>
      <c r="I37" s="129" t="s">
        <v>97</v>
      </c>
      <c r="J37" s="129" t="s">
        <v>97</v>
      </c>
      <c r="K37" s="129" t="s">
        <v>96</v>
      </c>
      <c r="L37" s="129" t="s">
        <v>96</v>
      </c>
      <c r="M37" s="129" t="s">
        <v>96</v>
      </c>
      <c r="N37" s="130">
        <v>5280</v>
      </c>
      <c r="O37" s="130">
        <v>5220</v>
      </c>
      <c r="P37" s="130">
        <v>5760</v>
      </c>
      <c r="Q37" s="162">
        <f>G37+N37</f>
        <v>148080</v>
      </c>
      <c r="R37" s="162">
        <f aca="true" t="shared" si="2" ref="R37:S39">Q37+O37</f>
        <v>153300</v>
      </c>
      <c r="S37" s="162">
        <f t="shared" si="2"/>
        <v>159060</v>
      </c>
      <c r="T37" s="83"/>
      <c r="U37" s="81"/>
    </row>
    <row r="38" spans="1:21" s="75" customFormat="1" ht="20.25">
      <c r="A38" s="82">
        <v>25</v>
      </c>
      <c r="B38" s="171" t="s">
        <v>276</v>
      </c>
      <c r="C38" s="150"/>
      <c r="D38" s="129"/>
      <c r="E38" s="132">
        <v>1</v>
      </c>
      <c r="F38" s="129" t="s">
        <v>97</v>
      </c>
      <c r="G38" s="131">
        <v>142800</v>
      </c>
      <c r="H38" s="129" t="s">
        <v>97</v>
      </c>
      <c r="I38" s="129" t="s">
        <v>97</v>
      </c>
      <c r="J38" s="129" t="s">
        <v>97</v>
      </c>
      <c r="K38" s="129" t="s">
        <v>96</v>
      </c>
      <c r="L38" s="129" t="s">
        <v>96</v>
      </c>
      <c r="M38" s="129" t="s">
        <v>96</v>
      </c>
      <c r="N38" s="130">
        <v>5280</v>
      </c>
      <c r="O38" s="130">
        <v>5220</v>
      </c>
      <c r="P38" s="130">
        <v>5760</v>
      </c>
      <c r="Q38" s="162">
        <f>G38+N38</f>
        <v>148080</v>
      </c>
      <c r="R38" s="162">
        <f t="shared" si="2"/>
        <v>153300</v>
      </c>
      <c r="S38" s="162">
        <f t="shared" si="2"/>
        <v>159060</v>
      </c>
      <c r="T38" s="83"/>
      <c r="U38" s="81"/>
    </row>
    <row r="39" spans="1:21" s="75" customFormat="1" ht="20.25">
      <c r="A39" s="82">
        <v>26</v>
      </c>
      <c r="B39" s="171" t="s">
        <v>225</v>
      </c>
      <c r="C39" s="150"/>
      <c r="D39" s="129"/>
      <c r="E39" s="132">
        <v>1</v>
      </c>
      <c r="F39" s="129" t="s">
        <v>97</v>
      </c>
      <c r="G39" s="131">
        <v>126360</v>
      </c>
      <c r="H39" s="129" t="s">
        <v>97</v>
      </c>
      <c r="I39" s="129" t="s">
        <v>97</v>
      </c>
      <c r="J39" s="129" t="s">
        <v>97</v>
      </c>
      <c r="K39" s="129" t="s">
        <v>96</v>
      </c>
      <c r="L39" s="129" t="s">
        <v>96</v>
      </c>
      <c r="M39" s="129" t="s">
        <v>96</v>
      </c>
      <c r="N39" s="130">
        <v>4680</v>
      </c>
      <c r="O39" s="130">
        <v>4920</v>
      </c>
      <c r="P39" s="130">
        <v>5160</v>
      </c>
      <c r="Q39" s="162">
        <f>G39+N39</f>
        <v>131040</v>
      </c>
      <c r="R39" s="162">
        <f t="shared" si="2"/>
        <v>135960</v>
      </c>
      <c r="S39" s="162">
        <f t="shared" si="2"/>
        <v>141120</v>
      </c>
      <c r="T39" s="83"/>
      <c r="U39" s="81"/>
    </row>
    <row r="40" spans="1:21" ht="23.25" customHeight="1">
      <c r="A40" s="212" t="s">
        <v>253</v>
      </c>
      <c r="B40" s="213"/>
      <c r="C40" s="149"/>
      <c r="D40" s="129"/>
      <c r="E40" s="129"/>
      <c r="F40" s="129"/>
      <c r="G40" s="131"/>
      <c r="H40" s="129"/>
      <c r="I40" s="129"/>
      <c r="J40" s="129"/>
      <c r="K40" s="129"/>
      <c r="L40" s="129"/>
      <c r="M40" s="129"/>
      <c r="N40" s="130"/>
      <c r="O40" s="129"/>
      <c r="P40" s="129"/>
      <c r="Q40" s="162"/>
      <c r="R40" s="162"/>
      <c r="S40" s="162"/>
      <c r="T40" s="83"/>
      <c r="U40" s="81"/>
    </row>
    <row r="41" spans="1:21" ht="20.25">
      <c r="A41" s="82">
        <v>27</v>
      </c>
      <c r="B41" s="83" t="s">
        <v>287</v>
      </c>
      <c r="C41" s="82" t="s">
        <v>260</v>
      </c>
      <c r="D41" s="132" t="s">
        <v>238</v>
      </c>
      <c r="E41" s="132">
        <v>1</v>
      </c>
      <c r="F41" s="132">
        <v>1</v>
      </c>
      <c r="G41" s="131">
        <v>347640</v>
      </c>
      <c r="H41" s="130">
        <v>1</v>
      </c>
      <c r="I41" s="130">
        <v>1</v>
      </c>
      <c r="J41" s="130">
        <v>1</v>
      </c>
      <c r="K41" s="129" t="s">
        <v>96</v>
      </c>
      <c r="L41" s="129" t="s">
        <v>96</v>
      </c>
      <c r="M41" s="129" t="s">
        <v>96</v>
      </c>
      <c r="N41" s="131">
        <v>10920</v>
      </c>
      <c r="O41" s="131">
        <v>3000</v>
      </c>
      <c r="P41" s="131">
        <v>12120</v>
      </c>
      <c r="Q41" s="162">
        <f>SUM(G41+N41)</f>
        <v>358560</v>
      </c>
      <c r="R41" s="162">
        <f>SUM(Q41+O41)</f>
        <v>361560</v>
      </c>
      <c r="S41" s="162">
        <f>SUM(R41+P41)</f>
        <v>373680</v>
      </c>
      <c r="T41" s="82"/>
      <c r="U41" s="81"/>
    </row>
    <row r="42" spans="1:21" ht="20.25">
      <c r="A42" s="167">
        <v>28</v>
      </c>
      <c r="B42" s="83" t="s">
        <v>254</v>
      </c>
      <c r="C42" s="82" t="s">
        <v>214</v>
      </c>
      <c r="D42" s="129" t="s">
        <v>251</v>
      </c>
      <c r="E42" s="132">
        <v>1</v>
      </c>
      <c r="F42" s="129" t="s">
        <v>96</v>
      </c>
      <c r="G42" s="131">
        <v>297400</v>
      </c>
      <c r="H42" s="129" t="s">
        <v>97</v>
      </c>
      <c r="I42" s="129" t="s">
        <v>97</v>
      </c>
      <c r="J42" s="129" t="s">
        <v>97</v>
      </c>
      <c r="K42" s="129" t="s">
        <v>96</v>
      </c>
      <c r="L42" s="129" t="s">
        <v>96</v>
      </c>
      <c r="M42" s="129" t="s">
        <v>96</v>
      </c>
      <c r="N42" s="131" t="s">
        <v>96</v>
      </c>
      <c r="O42" s="131" t="s">
        <v>96</v>
      </c>
      <c r="P42" s="131">
        <v>9720</v>
      </c>
      <c r="Q42" s="162" t="s">
        <v>96</v>
      </c>
      <c r="R42" s="162"/>
      <c r="S42" s="162">
        <f>G42+P42</f>
        <v>307120</v>
      </c>
      <c r="T42" s="82" t="s">
        <v>215</v>
      </c>
      <c r="U42" s="81"/>
    </row>
    <row r="43" spans="1:21" ht="20.25">
      <c r="A43" s="134">
        <v>29</v>
      </c>
      <c r="B43" s="85" t="s">
        <v>279</v>
      </c>
      <c r="C43" s="134" t="s">
        <v>214</v>
      </c>
      <c r="D43" s="123" t="s">
        <v>251</v>
      </c>
      <c r="E43" s="157">
        <v>1</v>
      </c>
      <c r="F43" s="157" t="s">
        <v>96</v>
      </c>
      <c r="G43" s="136">
        <v>297900</v>
      </c>
      <c r="H43" s="135" t="s">
        <v>96</v>
      </c>
      <c r="I43" s="135" t="s">
        <v>96</v>
      </c>
      <c r="J43" s="135">
        <v>1</v>
      </c>
      <c r="K43" s="123"/>
      <c r="L43" s="123"/>
      <c r="M43" s="123" t="s">
        <v>278</v>
      </c>
      <c r="N43" s="136" t="s">
        <v>96</v>
      </c>
      <c r="O43" s="136" t="s">
        <v>96</v>
      </c>
      <c r="P43" s="136">
        <f>G43</f>
        <v>297900</v>
      </c>
      <c r="Q43" s="164" t="s">
        <v>96</v>
      </c>
      <c r="R43" s="164" t="s">
        <v>96</v>
      </c>
      <c r="S43" s="164">
        <f>P43</f>
        <v>297900</v>
      </c>
      <c r="T43" s="134" t="s">
        <v>270</v>
      </c>
      <c r="U43" s="81"/>
    </row>
    <row r="44" spans="1:21" ht="20.25">
      <c r="A44" s="167">
        <v>30</v>
      </c>
      <c r="B44" s="83" t="s">
        <v>244</v>
      </c>
      <c r="C44" s="82" t="s">
        <v>214</v>
      </c>
      <c r="D44" s="129" t="s">
        <v>251</v>
      </c>
      <c r="E44" s="132">
        <v>1</v>
      </c>
      <c r="F44" s="129" t="s">
        <v>96</v>
      </c>
      <c r="G44" s="131">
        <v>297900</v>
      </c>
      <c r="H44" s="129" t="s">
        <v>96</v>
      </c>
      <c r="I44" s="129" t="s">
        <v>96</v>
      </c>
      <c r="J44" s="129" t="s">
        <v>97</v>
      </c>
      <c r="K44" s="129" t="s">
        <v>96</v>
      </c>
      <c r="L44" s="129" t="s">
        <v>96</v>
      </c>
      <c r="M44" s="129" t="s">
        <v>278</v>
      </c>
      <c r="N44" s="131" t="s">
        <v>96</v>
      </c>
      <c r="O44" s="131" t="s">
        <v>96</v>
      </c>
      <c r="P44" s="131">
        <f>G44</f>
        <v>297900</v>
      </c>
      <c r="Q44" s="162" t="s">
        <v>96</v>
      </c>
      <c r="R44" s="162" t="s">
        <v>96</v>
      </c>
      <c r="S44" s="162">
        <f>P44</f>
        <v>297900</v>
      </c>
      <c r="T44" s="82" t="s">
        <v>270</v>
      </c>
      <c r="U44" s="81"/>
    </row>
    <row r="45" spans="1:21" s="75" customFormat="1" ht="20.25" customHeight="1">
      <c r="A45" s="167"/>
      <c r="B45" s="174" t="s">
        <v>203</v>
      </c>
      <c r="C45" s="149"/>
      <c r="D45" s="129"/>
      <c r="E45" s="132"/>
      <c r="F45" s="132"/>
      <c r="G45" s="131"/>
      <c r="H45" s="130"/>
      <c r="I45" s="130"/>
      <c r="J45" s="130"/>
      <c r="K45" s="129"/>
      <c r="L45" s="129"/>
      <c r="M45" s="129"/>
      <c r="N45" s="130"/>
      <c r="O45" s="130"/>
      <c r="P45" s="130"/>
      <c r="Q45" s="162"/>
      <c r="R45" s="162"/>
      <c r="S45" s="162"/>
      <c r="T45" s="83"/>
      <c r="U45" s="81"/>
    </row>
    <row r="46" spans="1:21" s="75" customFormat="1" ht="18" customHeight="1">
      <c r="A46" s="167">
        <v>31</v>
      </c>
      <c r="B46" s="150" t="s">
        <v>275</v>
      </c>
      <c r="C46" s="150"/>
      <c r="D46" s="129"/>
      <c r="E46" s="132">
        <v>1</v>
      </c>
      <c r="F46" s="129" t="s">
        <v>97</v>
      </c>
      <c r="G46" s="131">
        <v>142800</v>
      </c>
      <c r="H46" s="129" t="s">
        <v>97</v>
      </c>
      <c r="I46" s="129" t="s">
        <v>97</v>
      </c>
      <c r="J46" s="129" t="s">
        <v>97</v>
      </c>
      <c r="K46" s="129" t="s">
        <v>96</v>
      </c>
      <c r="L46" s="129" t="s">
        <v>96</v>
      </c>
      <c r="M46" s="129" t="s">
        <v>96</v>
      </c>
      <c r="N46" s="130">
        <v>5280</v>
      </c>
      <c r="O46" s="130">
        <v>5520</v>
      </c>
      <c r="P46" s="130">
        <v>5760</v>
      </c>
      <c r="Q46" s="162">
        <f>SUM(G46+N46)</f>
        <v>148080</v>
      </c>
      <c r="R46" s="162">
        <f>SUM(Q46+O46)</f>
        <v>153600</v>
      </c>
      <c r="S46" s="162">
        <f>SUM(R46+P46)</f>
        <v>159360</v>
      </c>
      <c r="T46" s="83"/>
      <c r="U46" s="81"/>
    </row>
    <row r="47" spans="1:21" s="75" customFormat="1" ht="18" customHeight="1">
      <c r="A47" s="167">
        <v>32</v>
      </c>
      <c r="B47" s="150" t="s">
        <v>236</v>
      </c>
      <c r="C47" s="150"/>
      <c r="D47" s="129"/>
      <c r="E47" s="132">
        <v>1</v>
      </c>
      <c r="F47" s="129" t="s">
        <v>97</v>
      </c>
      <c r="G47" s="131">
        <v>112800</v>
      </c>
      <c r="H47" s="129" t="s">
        <v>97</v>
      </c>
      <c r="I47" s="129" t="s">
        <v>97</v>
      </c>
      <c r="J47" s="129" t="s">
        <v>97</v>
      </c>
      <c r="K47" s="129" t="s">
        <v>96</v>
      </c>
      <c r="L47" s="129" t="s">
        <v>96</v>
      </c>
      <c r="M47" s="129" t="s">
        <v>96</v>
      </c>
      <c r="N47" s="130" t="s">
        <v>96</v>
      </c>
      <c r="O47" s="130">
        <v>4560</v>
      </c>
      <c r="P47" s="130">
        <v>4800</v>
      </c>
      <c r="Q47" s="162" t="s">
        <v>96</v>
      </c>
      <c r="R47" s="162">
        <f>G47+O47</f>
        <v>117360</v>
      </c>
      <c r="S47" s="162">
        <f>R47+P47</f>
        <v>122160</v>
      </c>
      <c r="T47" s="83"/>
      <c r="U47" s="81"/>
    </row>
    <row r="48" spans="1:21" s="75" customFormat="1" ht="20.25">
      <c r="A48" s="166" t="s">
        <v>262</v>
      </c>
      <c r="B48" s="174"/>
      <c r="C48" s="149"/>
      <c r="D48" s="129"/>
      <c r="E48" s="132"/>
      <c r="F48" s="132"/>
      <c r="G48" s="131"/>
      <c r="H48" s="132"/>
      <c r="I48" s="129"/>
      <c r="J48" s="129"/>
      <c r="K48" s="129"/>
      <c r="L48" s="129"/>
      <c r="M48" s="129"/>
      <c r="N48" s="130"/>
      <c r="O48" s="130"/>
      <c r="P48" s="130"/>
      <c r="Q48" s="162"/>
      <c r="R48" s="162"/>
      <c r="S48" s="130"/>
      <c r="T48" s="83"/>
      <c r="U48" s="81"/>
    </row>
    <row r="49" spans="1:21" ht="20.25">
      <c r="A49" s="167">
        <v>33</v>
      </c>
      <c r="B49" s="83" t="s">
        <v>288</v>
      </c>
      <c r="C49" s="82" t="s">
        <v>260</v>
      </c>
      <c r="D49" s="132" t="s">
        <v>238</v>
      </c>
      <c r="E49" s="132">
        <v>1</v>
      </c>
      <c r="F49" s="132">
        <v>1</v>
      </c>
      <c r="G49" s="131">
        <v>340200</v>
      </c>
      <c r="H49" s="130">
        <v>1</v>
      </c>
      <c r="I49" s="130">
        <v>1</v>
      </c>
      <c r="J49" s="130">
        <v>1</v>
      </c>
      <c r="K49" s="129" t="s">
        <v>96</v>
      </c>
      <c r="L49" s="129" t="s">
        <v>96</v>
      </c>
      <c r="M49" s="129" t="s">
        <v>96</v>
      </c>
      <c r="N49" s="131">
        <v>10440</v>
      </c>
      <c r="O49" s="131">
        <v>3000</v>
      </c>
      <c r="P49" s="131">
        <v>11880</v>
      </c>
      <c r="Q49" s="162">
        <f>SUM(G49+N49)</f>
        <v>350640</v>
      </c>
      <c r="R49" s="162">
        <f>SUM(Q49+O49)</f>
        <v>353640</v>
      </c>
      <c r="S49" s="162">
        <f>SUM(R49+P49)</f>
        <v>365520</v>
      </c>
      <c r="T49" s="82"/>
      <c r="U49" s="81"/>
    </row>
    <row r="50" spans="1:21" ht="20.25">
      <c r="A50" s="167">
        <v>34</v>
      </c>
      <c r="B50" s="83" t="s">
        <v>255</v>
      </c>
      <c r="C50" s="82" t="s">
        <v>261</v>
      </c>
      <c r="D50" s="132" t="s">
        <v>242</v>
      </c>
      <c r="E50" s="132">
        <v>1</v>
      </c>
      <c r="F50" s="132">
        <v>1</v>
      </c>
      <c r="G50" s="131">
        <v>222000</v>
      </c>
      <c r="H50" s="132">
        <v>1</v>
      </c>
      <c r="I50" s="129" t="s">
        <v>97</v>
      </c>
      <c r="J50" s="129" t="s">
        <v>97</v>
      </c>
      <c r="K50" s="129" t="s">
        <v>96</v>
      </c>
      <c r="L50" s="129" t="s">
        <v>96</v>
      </c>
      <c r="M50" s="129" t="s">
        <v>96</v>
      </c>
      <c r="N50" s="130">
        <v>5640</v>
      </c>
      <c r="O50" s="130">
        <v>1920</v>
      </c>
      <c r="P50" s="130">
        <v>7860</v>
      </c>
      <c r="Q50" s="162">
        <f>SUM(G50+N50)</f>
        <v>227640</v>
      </c>
      <c r="R50" s="162">
        <f>SUM(Q50+O50)</f>
        <v>229560</v>
      </c>
      <c r="S50" s="162">
        <f>SUM(R50+P50)</f>
        <v>237420</v>
      </c>
      <c r="T50" s="83"/>
      <c r="U50" s="81"/>
    </row>
    <row r="51" spans="1:21" ht="20.25">
      <c r="A51" s="167">
        <v>35</v>
      </c>
      <c r="B51" s="133" t="s">
        <v>265</v>
      </c>
      <c r="C51" s="133"/>
      <c r="D51" s="129" t="s">
        <v>266</v>
      </c>
      <c r="E51" s="132">
        <v>5</v>
      </c>
      <c r="F51" s="129" t="s">
        <v>284</v>
      </c>
      <c r="G51" s="131" t="s">
        <v>217</v>
      </c>
      <c r="H51" s="129" t="s">
        <v>284</v>
      </c>
      <c r="I51" s="129" t="s">
        <v>284</v>
      </c>
      <c r="J51" s="129" t="s">
        <v>284</v>
      </c>
      <c r="K51" s="129" t="s">
        <v>96</v>
      </c>
      <c r="L51" s="129" t="s">
        <v>96</v>
      </c>
      <c r="M51" s="129" t="s">
        <v>96</v>
      </c>
      <c r="N51" s="129" t="s">
        <v>96</v>
      </c>
      <c r="O51" s="129" t="s">
        <v>96</v>
      </c>
      <c r="P51" s="129" t="s">
        <v>96</v>
      </c>
      <c r="Q51" s="165" t="s">
        <v>96</v>
      </c>
      <c r="R51" s="165" t="s">
        <v>96</v>
      </c>
      <c r="S51" s="165" t="s">
        <v>96</v>
      </c>
      <c r="T51" s="82" t="s">
        <v>219</v>
      </c>
      <c r="U51" s="81"/>
    </row>
    <row r="52" spans="1:21" ht="20.25">
      <c r="A52" s="167"/>
      <c r="B52" s="174" t="s">
        <v>203</v>
      </c>
      <c r="C52" s="149"/>
      <c r="D52" s="129"/>
      <c r="E52" s="132"/>
      <c r="F52" s="129"/>
      <c r="G52" s="131"/>
      <c r="H52" s="129"/>
      <c r="I52" s="129"/>
      <c r="J52" s="129"/>
      <c r="K52" s="129"/>
      <c r="L52" s="129"/>
      <c r="M52" s="129"/>
      <c r="N52" s="130"/>
      <c r="O52" s="130"/>
      <c r="P52" s="130"/>
      <c r="Q52" s="162"/>
      <c r="R52" s="162"/>
      <c r="S52" s="162"/>
      <c r="T52" s="83"/>
      <c r="U52" s="81"/>
    </row>
    <row r="53" spans="1:21" ht="20.25">
      <c r="A53" s="167">
        <v>36</v>
      </c>
      <c r="B53" s="133" t="s">
        <v>230</v>
      </c>
      <c r="C53" s="133"/>
      <c r="D53" s="129"/>
      <c r="E53" s="132">
        <v>1</v>
      </c>
      <c r="F53" s="129" t="s">
        <v>97</v>
      </c>
      <c r="G53" s="131" t="s">
        <v>96</v>
      </c>
      <c r="H53" s="129" t="s">
        <v>97</v>
      </c>
      <c r="I53" s="129" t="s">
        <v>97</v>
      </c>
      <c r="J53" s="129" t="s">
        <v>97</v>
      </c>
      <c r="K53" s="129" t="s">
        <v>96</v>
      </c>
      <c r="L53" s="129" t="s">
        <v>96</v>
      </c>
      <c r="M53" s="129" t="s">
        <v>96</v>
      </c>
      <c r="N53" s="129" t="s">
        <v>96</v>
      </c>
      <c r="O53" s="129" t="s">
        <v>96</v>
      </c>
      <c r="P53" s="129" t="s">
        <v>96</v>
      </c>
      <c r="Q53" s="165" t="s">
        <v>96</v>
      </c>
      <c r="R53" s="165" t="s">
        <v>96</v>
      </c>
      <c r="S53" s="165" t="s">
        <v>96</v>
      </c>
      <c r="T53" s="82" t="s">
        <v>219</v>
      </c>
      <c r="U53" s="81"/>
    </row>
    <row r="54" spans="1:21" ht="20.25">
      <c r="A54" s="167">
        <v>37</v>
      </c>
      <c r="B54" s="133" t="s">
        <v>230</v>
      </c>
      <c r="C54" s="133"/>
      <c r="D54" s="129"/>
      <c r="E54" s="132">
        <v>2</v>
      </c>
      <c r="F54" s="129" t="s">
        <v>226</v>
      </c>
      <c r="G54" s="131">
        <f>126360*2</f>
        <v>252720</v>
      </c>
      <c r="H54" s="129" t="s">
        <v>226</v>
      </c>
      <c r="I54" s="129" t="s">
        <v>226</v>
      </c>
      <c r="J54" s="129" t="s">
        <v>226</v>
      </c>
      <c r="K54" s="129" t="s">
        <v>96</v>
      </c>
      <c r="L54" s="129" t="s">
        <v>96</v>
      </c>
      <c r="M54" s="129" t="s">
        <v>96</v>
      </c>
      <c r="N54" s="131">
        <v>9360</v>
      </c>
      <c r="O54" s="131">
        <v>9840</v>
      </c>
      <c r="P54" s="131">
        <v>10320</v>
      </c>
      <c r="Q54" s="162">
        <f>G54+N54</f>
        <v>262080</v>
      </c>
      <c r="R54" s="162">
        <f>Q54+O54</f>
        <v>271920</v>
      </c>
      <c r="S54" s="162">
        <f>R54+P54</f>
        <v>282240</v>
      </c>
      <c r="T54" s="82" t="s">
        <v>227</v>
      </c>
      <c r="U54" s="81"/>
    </row>
    <row r="55" spans="1:21" ht="20.25">
      <c r="A55" s="167"/>
      <c r="B55" s="174" t="s">
        <v>204</v>
      </c>
      <c r="C55" s="133"/>
      <c r="D55" s="129"/>
      <c r="E55" s="132"/>
      <c r="F55" s="129"/>
      <c r="G55" s="131"/>
      <c r="H55" s="129"/>
      <c r="I55" s="129"/>
      <c r="J55" s="129"/>
      <c r="K55" s="129"/>
      <c r="L55" s="129"/>
      <c r="M55" s="129"/>
      <c r="N55" s="131"/>
      <c r="O55" s="131"/>
      <c r="P55" s="131"/>
      <c r="Q55" s="162"/>
      <c r="R55" s="162"/>
      <c r="S55" s="162"/>
      <c r="T55" s="82"/>
      <c r="U55" s="81"/>
    </row>
    <row r="56" spans="1:27" ht="20.25">
      <c r="A56" s="167">
        <v>38</v>
      </c>
      <c r="B56" s="133" t="s">
        <v>230</v>
      </c>
      <c r="C56" s="83"/>
      <c r="D56" s="129"/>
      <c r="E56" s="129" t="s">
        <v>269</v>
      </c>
      <c r="F56" s="129" t="s">
        <v>269</v>
      </c>
      <c r="G56" s="131">
        <v>324000</v>
      </c>
      <c r="H56" s="130" t="s">
        <v>96</v>
      </c>
      <c r="I56" s="129" t="s">
        <v>269</v>
      </c>
      <c r="J56" s="130">
        <v>3</v>
      </c>
      <c r="K56" s="129" t="s">
        <v>96</v>
      </c>
      <c r="L56" s="129" t="s">
        <v>283</v>
      </c>
      <c r="M56" s="129" t="s">
        <v>96</v>
      </c>
      <c r="N56" s="130" t="s">
        <v>96</v>
      </c>
      <c r="O56" s="130" t="s">
        <v>96</v>
      </c>
      <c r="P56" s="130" t="s">
        <v>96</v>
      </c>
      <c r="Q56" s="162">
        <v>324000</v>
      </c>
      <c r="R56" s="162">
        <v>324000</v>
      </c>
      <c r="S56" s="162">
        <v>324000</v>
      </c>
      <c r="T56" s="155" t="s">
        <v>227</v>
      </c>
      <c r="U56" s="78"/>
      <c r="V56" s="78"/>
      <c r="W56" s="78"/>
      <c r="X56" s="78"/>
      <c r="Y56" s="78"/>
      <c r="Z56" s="78"/>
      <c r="AA56" s="78"/>
    </row>
    <row r="57" spans="1:21" ht="20.25">
      <c r="A57" s="166" t="s">
        <v>256</v>
      </c>
      <c r="B57" s="174"/>
      <c r="C57" s="149"/>
      <c r="D57" s="129"/>
      <c r="E57" s="132"/>
      <c r="F57" s="132"/>
      <c r="G57" s="131"/>
      <c r="H57" s="132"/>
      <c r="I57" s="129"/>
      <c r="J57" s="129"/>
      <c r="K57" s="129"/>
      <c r="L57" s="129"/>
      <c r="M57" s="129"/>
      <c r="N57" s="130"/>
      <c r="O57" s="130"/>
      <c r="P57" s="130"/>
      <c r="Q57" s="162"/>
      <c r="R57" s="162"/>
      <c r="S57" s="162"/>
      <c r="T57" s="83"/>
      <c r="U57" s="81"/>
    </row>
    <row r="58" spans="1:21" ht="20.25">
      <c r="A58" s="82">
        <v>39</v>
      </c>
      <c r="B58" s="83" t="s">
        <v>271</v>
      </c>
      <c r="C58" s="82" t="s">
        <v>260</v>
      </c>
      <c r="D58" s="132" t="s">
        <v>238</v>
      </c>
      <c r="E58" s="132">
        <v>1</v>
      </c>
      <c r="F58" s="132">
        <v>1</v>
      </c>
      <c r="G58" s="131">
        <v>345960</v>
      </c>
      <c r="H58" s="130">
        <v>1</v>
      </c>
      <c r="I58" s="130">
        <v>1</v>
      </c>
      <c r="J58" s="130">
        <v>1</v>
      </c>
      <c r="K58" s="129" t="s">
        <v>96</v>
      </c>
      <c r="L58" s="129" t="s">
        <v>96</v>
      </c>
      <c r="M58" s="129" t="s">
        <v>96</v>
      </c>
      <c r="N58" s="131">
        <v>10920</v>
      </c>
      <c r="O58" s="131">
        <v>3000</v>
      </c>
      <c r="P58" s="131">
        <v>12120</v>
      </c>
      <c r="Q58" s="162">
        <f>SUM(G58+N58)</f>
        <v>356880</v>
      </c>
      <c r="R58" s="162">
        <f>SUM(Q58+O58)</f>
        <v>359880</v>
      </c>
      <c r="S58" s="162">
        <f>SUM(R58+P58)</f>
        <v>372000</v>
      </c>
      <c r="T58" s="82"/>
      <c r="U58" s="81"/>
    </row>
    <row r="59" spans="1:21" ht="20.25">
      <c r="A59" s="82">
        <v>40</v>
      </c>
      <c r="B59" s="83" t="s">
        <v>257</v>
      </c>
      <c r="C59" s="82" t="s">
        <v>261</v>
      </c>
      <c r="D59" s="129" t="s">
        <v>242</v>
      </c>
      <c r="E59" s="132">
        <v>1</v>
      </c>
      <c r="F59" s="132">
        <v>1</v>
      </c>
      <c r="G59" s="131">
        <v>194640</v>
      </c>
      <c r="H59" s="132">
        <v>1</v>
      </c>
      <c r="I59" s="129" t="s">
        <v>97</v>
      </c>
      <c r="J59" s="129" t="s">
        <v>97</v>
      </c>
      <c r="K59" s="129" t="s">
        <v>96</v>
      </c>
      <c r="L59" s="129" t="s">
        <v>96</v>
      </c>
      <c r="M59" s="129" t="s">
        <v>96</v>
      </c>
      <c r="N59" s="130" t="s">
        <v>96</v>
      </c>
      <c r="O59" s="130">
        <v>8640</v>
      </c>
      <c r="P59" s="130">
        <v>7560</v>
      </c>
      <c r="Q59" s="162" t="s">
        <v>96</v>
      </c>
      <c r="R59" s="162">
        <f>G59+O59</f>
        <v>203280</v>
      </c>
      <c r="S59" s="162">
        <f>R59+P59</f>
        <v>210840</v>
      </c>
      <c r="T59" s="82"/>
      <c r="U59" s="81"/>
    </row>
    <row r="60" spans="1:27" ht="20.25">
      <c r="A60" s="134"/>
      <c r="B60" s="85"/>
      <c r="C60" s="85"/>
      <c r="D60" s="123"/>
      <c r="E60" s="123"/>
      <c r="F60" s="123"/>
      <c r="G60" s="136"/>
      <c r="H60" s="135"/>
      <c r="I60" s="135"/>
      <c r="J60" s="135"/>
      <c r="K60" s="123"/>
      <c r="L60" s="123"/>
      <c r="M60" s="123"/>
      <c r="N60" s="138"/>
      <c r="O60" s="138"/>
      <c r="P60" s="138"/>
      <c r="Q60" s="135"/>
      <c r="R60" s="135"/>
      <c r="S60" s="135"/>
      <c r="T60" s="85"/>
      <c r="U60" s="78"/>
      <c r="V60" s="78"/>
      <c r="W60" s="78"/>
      <c r="X60" s="78"/>
      <c r="Y60" s="78"/>
      <c r="Z60" s="78"/>
      <c r="AA60" s="78"/>
    </row>
    <row r="61" spans="1:27" ht="20.25">
      <c r="A61" s="175" t="s">
        <v>160</v>
      </c>
      <c r="B61" s="176" t="s">
        <v>235</v>
      </c>
      <c r="C61" s="140"/>
      <c r="D61" s="139"/>
      <c r="E61" s="143" t="s">
        <v>281</v>
      </c>
      <c r="F61" s="139" t="s">
        <v>285</v>
      </c>
      <c r="G61" s="146">
        <f>SUM(G9:G60)</f>
        <v>8868940</v>
      </c>
      <c r="H61" s="141">
        <v>41</v>
      </c>
      <c r="I61" s="142">
        <v>44</v>
      </c>
      <c r="J61" s="141">
        <v>48</v>
      </c>
      <c r="K61" s="143" t="s">
        <v>96</v>
      </c>
      <c r="L61" s="139" t="s">
        <v>283</v>
      </c>
      <c r="M61" s="143" t="s">
        <v>282</v>
      </c>
      <c r="N61" s="144">
        <f aca="true" t="shared" si="3" ref="N61:S61">SUM(N9:N60)</f>
        <v>204240</v>
      </c>
      <c r="O61" s="144">
        <f t="shared" si="3"/>
        <v>127500</v>
      </c>
      <c r="P61" s="144">
        <f t="shared" si="3"/>
        <v>1153670</v>
      </c>
      <c r="Q61" s="144">
        <f t="shared" si="3"/>
        <v>7151580</v>
      </c>
      <c r="R61" s="144">
        <f t="shared" si="3"/>
        <v>7745940</v>
      </c>
      <c r="S61" s="144">
        <f t="shared" si="3"/>
        <v>9460650</v>
      </c>
      <c r="T61" s="84"/>
      <c r="U61" s="79"/>
      <c r="V61" s="79"/>
      <c r="W61" s="79"/>
      <c r="X61" s="79"/>
      <c r="Y61" s="79"/>
      <c r="Z61" s="79"/>
      <c r="AA61" s="79"/>
    </row>
    <row r="62" spans="1:20" ht="20.25">
      <c r="A62" s="139" t="s">
        <v>161</v>
      </c>
      <c r="B62" s="145" t="s">
        <v>159</v>
      </c>
      <c r="C62" s="145"/>
      <c r="D62" s="139"/>
      <c r="E62" s="143"/>
      <c r="F62" s="139"/>
      <c r="G62" s="146"/>
      <c r="H62" s="141"/>
      <c r="I62" s="142"/>
      <c r="J62" s="141"/>
      <c r="K62" s="143"/>
      <c r="L62" s="139"/>
      <c r="M62" s="143"/>
      <c r="N62" s="141"/>
      <c r="O62" s="142"/>
      <c r="P62" s="141"/>
      <c r="Q62" s="141">
        <f>Q61*20%</f>
        <v>1430316</v>
      </c>
      <c r="R62" s="141">
        <f>R61*20%</f>
        <v>1549188</v>
      </c>
      <c r="S62" s="141">
        <f>S61*20%</f>
        <v>1892130</v>
      </c>
      <c r="T62" s="84"/>
    </row>
    <row r="63" spans="1:20" ht="20.25">
      <c r="A63" s="129" t="s">
        <v>162</v>
      </c>
      <c r="B63" s="75" t="s">
        <v>164</v>
      </c>
      <c r="C63" s="75"/>
      <c r="D63" s="129"/>
      <c r="E63" s="127"/>
      <c r="F63" s="129"/>
      <c r="G63" s="79"/>
      <c r="H63" s="129"/>
      <c r="I63" s="127"/>
      <c r="J63" s="129"/>
      <c r="K63" s="127"/>
      <c r="L63" s="129"/>
      <c r="M63" s="127"/>
      <c r="N63" s="130"/>
      <c r="O63" s="78"/>
      <c r="P63" s="130"/>
      <c r="Q63" s="141">
        <f>SUM(Q61:Q62)</f>
        <v>8581896</v>
      </c>
      <c r="R63" s="141">
        <f>SUM(R61:R62)</f>
        <v>9295128</v>
      </c>
      <c r="S63" s="141">
        <f>SUM(S61:S62)</f>
        <v>11352780</v>
      </c>
      <c r="T63" s="83"/>
    </row>
    <row r="64" spans="1:20" ht="20.25">
      <c r="A64" s="139" t="s">
        <v>163</v>
      </c>
      <c r="B64" s="147" t="s">
        <v>165</v>
      </c>
      <c r="C64" s="147"/>
      <c r="D64" s="139"/>
      <c r="E64" s="143"/>
      <c r="F64" s="139"/>
      <c r="G64" s="146"/>
      <c r="H64" s="141"/>
      <c r="I64" s="142"/>
      <c r="J64" s="141"/>
      <c r="K64" s="143"/>
      <c r="L64" s="139"/>
      <c r="M64" s="143"/>
      <c r="N64" s="141"/>
      <c r="O64" s="142"/>
      <c r="P64" s="141"/>
      <c r="Q64" s="148">
        <f>SUM(Q63/G66*100)</f>
        <v>20.471331034785127</v>
      </c>
      <c r="R64" s="148">
        <f>SUM(R63/G67*100)</f>
        <v>21.11683937405961</v>
      </c>
      <c r="S64" s="148">
        <f>SUM(S63/G68*100)</f>
        <v>24.563286251887504</v>
      </c>
      <c r="T64" s="84"/>
    </row>
    <row r="65" spans="1:20" ht="21">
      <c r="A65" s="94"/>
      <c r="B65" s="93"/>
      <c r="C65" s="93"/>
      <c r="D65" s="92"/>
      <c r="E65" s="92"/>
      <c r="F65" s="92"/>
      <c r="G65" s="91"/>
      <c r="H65" s="91"/>
      <c r="I65" s="91"/>
      <c r="J65" s="91"/>
      <c r="K65" s="92"/>
      <c r="L65" s="92"/>
      <c r="M65" s="92"/>
      <c r="N65" s="91"/>
      <c r="O65" s="91"/>
      <c r="P65" s="91"/>
      <c r="Q65" s="91"/>
      <c r="R65" s="91"/>
      <c r="S65" s="91"/>
      <c r="T65" s="75"/>
    </row>
    <row r="66" spans="1:20" ht="20.25">
      <c r="A66" s="77"/>
      <c r="B66" s="75" t="s">
        <v>218</v>
      </c>
      <c r="C66" s="75"/>
      <c r="D66" s="127"/>
      <c r="E66" s="127"/>
      <c r="F66" s="127" t="s">
        <v>167</v>
      </c>
      <c r="G66" s="78">
        <v>41921534</v>
      </c>
      <c r="H66" s="78" t="s">
        <v>166</v>
      </c>
      <c r="I66" s="78"/>
      <c r="J66" s="78"/>
      <c r="K66" s="158"/>
      <c r="L66" s="127"/>
      <c r="M66" s="127"/>
      <c r="N66" s="78"/>
      <c r="O66" s="78"/>
      <c r="P66" s="78"/>
      <c r="Q66" s="78"/>
      <c r="R66" s="78"/>
      <c r="S66" s="78"/>
      <c r="T66" s="75"/>
    </row>
    <row r="67" spans="1:20" ht="20.25">
      <c r="A67" s="77"/>
      <c r="B67" s="75" t="s">
        <v>212</v>
      </c>
      <c r="C67" s="75"/>
      <c r="D67" s="127"/>
      <c r="E67" s="127"/>
      <c r="F67" s="127" t="s">
        <v>167</v>
      </c>
      <c r="G67" s="78">
        <v>44017610</v>
      </c>
      <c r="H67" s="78" t="s">
        <v>166</v>
      </c>
      <c r="I67" s="78"/>
      <c r="J67" s="78"/>
      <c r="K67" s="127"/>
      <c r="L67" s="127"/>
      <c r="M67" s="127"/>
      <c r="N67" s="78"/>
      <c r="O67" s="78"/>
      <c r="P67" s="78"/>
      <c r="Q67" s="159"/>
      <c r="R67" s="159"/>
      <c r="S67" s="159"/>
      <c r="T67" s="75"/>
    </row>
    <row r="68" spans="1:20" ht="23.25" customHeight="1">
      <c r="A68" s="77"/>
      <c r="B68" s="75" t="s">
        <v>213</v>
      </c>
      <c r="C68" s="75"/>
      <c r="D68" s="127"/>
      <c r="E68" s="127"/>
      <c r="F68" s="127" t="s">
        <v>167</v>
      </c>
      <c r="G68" s="78">
        <v>46218490</v>
      </c>
      <c r="H68" s="78" t="s">
        <v>166</v>
      </c>
      <c r="I68" s="78"/>
      <c r="J68" s="78"/>
      <c r="K68" s="127"/>
      <c r="L68" s="127"/>
      <c r="M68" s="127"/>
      <c r="N68" s="78"/>
      <c r="O68" s="78"/>
      <c r="P68" s="78"/>
      <c r="Q68" s="78"/>
      <c r="R68" s="78"/>
      <c r="S68" s="78"/>
      <c r="T68" s="75"/>
    </row>
    <row r="69" spans="1:20" ht="20.25">
      <c r="A69" s="77"/>
      <c r="B69" s="125"/>
      <c r="C69" s="125"/>
      <c r="D69" s="127"/>
      <c r="E69" s="127"/>
      <c r="F69" s="127"/>
      <c r="G69" s="160" t="s">
        <v>108</v>
      </c>
      <c r="H69" s="160"/>
      <c r="I69" s="160"/>
      <c r="J69" s="160"/>
      <c r="K69" s="127"/>
      <c r="L69" s="127"/>
      <c r="M69" s="127"/>
      <c r="N69" s="78"/>
      <c r="O69" s="78"/>
      <c r="P69" s="78"/>
      <c r="Q69" s="78"/>
      <c r="R69" s="78"/>
      <c r="S69" s="160"/>
      <c r="T69" s="75"/>
    </row>
    <row r="70" spans="1:19" ht="21">
      <c r="A70" s="86"/>
      <c r="B70" s="87"/>
      <c r="C70" s="87"/>
      <c r="D70" s="87"/>
      <c r="E70" s="88"/>
      <c r="F70" s="95"/>
      <c r="G70" s="96"/>
      <c r="H70" s="95"/>
      <c r="I70" s="95"/>
      <c r="J70" s="95"/>
      <c r="K70" s="88"/>
      <c r="L70" s="88"/>
      <c r="M70" s="88"/>
      <c r="N70" s="89"/>
      <c r="O70" s="89"/>
      <c r="P70" s="89"/>
      <c r="Q70" s="89"/>
      <c r="R70" s="89"/>
      <c r="S70" s="89"/>
    </row>
    <row r="71" spans="1:19" ht="21">
      <c r="A71" s="86"/>
      <c r="B71" s="87"/>
      <c r="C71" s="87"/>
      <c r="D71" s="87"/>
      <c r="E71" s="88"/>
      <c r="F71" s="95"/>
      <c r="G71" s="97"/>
      <c r="H71" s="95"/>
      <c r="I71" s="95"/>
      <c r="J71" s="95"/>
      <c r="K71" s="88"/>
      <c r="L71" s="88"/>
      <c r="M71" s="88"/>
      <c r="N71" s="89"/>
      <c r="O71" s="89"/>
      <c r="P71" s="89"/>
      <c r="Q71" s="89"/>
      <c r="R71" s="89"/>
      <c r="S71" s="89"/>
    </row>
    <row r="72" spans="1:19" ht="21">
      <c r="A72" s="86"/>
      <c r="B72" s="87"/>
      <c r="C72" s="87"/>
      <c r="D72" s="87"/>
      <c r="E72" s="88"/>
      <c r="F72" s="95"/>
      <c r="G72" s="97"/>
      <c r="H72" s="95"/>
      <c r="I72" s="95"/>
      <c r="J72" s="95"/>
      <c r="K72" s="88"/>
      <c r="L72" s="88"/>
      <c r="M72" s="88"/>
      <c r="N72" s="89"/>
      <c r="O72" s="89"/>
      <c r="P72" s="89"/>
      <c r="Q72" s="89"/>
      <c r="R72" s="89"/>
      <c r="S72" s="89"/>
    </row>
    <row r="73" spans="1:19" ht="21">
      <c r="A73" s="86"/>
      <c r="B73" s="87"/>
      <c r="C73" s="87"/>
      <c r="D73" s="87"/>
      <c r="E73" s="88"/>
      <c r="F73" s="95"/>
      <c r="G73" s="95"/>
      <c r="H73" s="95"/>
      <c r="I73" s="95"/>
      <c r="J73" s="95"/>
      <c r="K73" s="88"/>
      <c r="L73" s="88"/>
      <c r="M73" s="88"/>
      <c r="N73" s="89"/>
      <c r="O73" s="89"/>
      <c r="P73" s="89"/>
      <c r="Q73" s="89"/>
      <c r="R73" s="89"/>
      <c r="S73" s="89"/>
    </row>
    <row r="74" spans="1:19" ht="21">
      <c r="A74" s="86"/>
      <c r="B74" s="87"/>
      <c r="C74" s="87"/>
      <c r="D74" s="87"/>
      <c r="E74" s="88"/>
      <c r="F74" s="95"/>
      <c r="G74" s="95"/>
      <c r="H74" s="95"/>
      <c r="I74" s="95"/>
      <c r="J74" s="95"/>
      <c r="K74" s="88"/>
      <c r="L74" s="88"/>
      <c r="M74" s="88"/>
      <c r="N74" s="89"/>
      <c r="O74" s="89"/>
      <c r="P74" s="89"/>
      <c r="Q74" s="89"/>
      <c r="R74" s="89"/>
      <c r="S74" s="89"/>
    </row>
    <row r="75" spans="1:20" ht="22.5">
      <c r="A75" s="86"/>
      <c r="B75" s="100"/>
      <c r="C75" s="100"/>
      <c r="D75" s="101"/>
      <c r="E75" s="90"/>
      <c r="F75" s="102"/>
      <c r="G75" s="103"/>
      <c r="H75" s="196"/>
      <c r="I75" s="196"/>
      <c r="J75" s="102"/>
      <c r="K75" s="104"/>
      <c r="L75" s="105"/>
      <c r="M75" s="102"/>
      <c r="N75" s="102"/>
      <c r="O75" s="103"/>
      <c r="P75" s="102"/>
      <c r="Q75" s="103"/>
      <c r="R75" s="103"/>
      <c r="S75" s="98"/>
      <c r="T75" s="99"/>
    </row>
    <row r="76" spans="1:20" ht="22.5">
      <c r="A76" s="86"/>
      <c r="B76" s="99"/>
      <c r="C76" s="99"/>
      <c r="D76" s="106"/>
      <c r="E76" s="90"/>
      <c r="F76" s="102"/>
      <c r="G76" s="103"/>
      <c r="H76" s="103"/>
      <c r="I76" s="103"/>
      <c r="J76" s="102"/>
      <c r="K76" s="104"/>
      <c r="L76" s="105"/>
      <c r="M76" s="102"/>
      <c r="N76" s="102"/>
      <c r="O76" s="103"/>
      <c r="P76" s="102"/>
      <c r="Q76" s="103"/>
      <c r="R76" s="103"/>
      <c r="S76" s="98"/>
      <c r="T76" s="99"/>
    </row>
    <row r="77" spans="1:20" ht="22.5">
      <c r="A77" s="86"/>
      <c r="B77" s="99"/>
      <c r="C77" s="99"/>
      <c r="D77" s="101"/>
      <c r="E77" s="90"/>
      <c r="F77" s="102"/>
      <c r="G77" s="103"/>
      <c r="H77" s="196"/>
      <c r="I77" s="196"/>
      <c r="J77" s="102"/>
      <c r="K77" s="104"/>
      <c r="L77" s="105"/>
      <c r="M77" s="102"/>
      <c r="N77" s="102"/>
      <c r="O77" s="103"/>
      <c r="P77" s="102"/>
      <c r="Q77" s="103"/>
      <c r="R77" s="103"/>
      <c r="S77" s="98"/>
      <c r="T77" s="99"/>
    </row>
    <row r="78" spans="1:20" ht="22.5">
      <c r="A78" s="86"/>
      <c r="B78" s="99"/>
      <c r="C78" s="99"/>
      <c r="D78" s="101"/>
      <c r="E78" s="90"/>
      <c r="F78" s="102"/>
      <c r="G78" s="103"/>
      <c r="H78" s="196"/>
      <c r="I78" s="196"/>
      <c r="J78" s="102"/>
      <c r="K78" s="104"/>
      <c r="L78" s="105"/>
      <c r="M78" s="102"/>
      <c r="N78" s="102"/>
      <c r="O78" s="103"/>
      <c r="P78" s="102"/>
      <c r="Q78" s="103"/>
      <c r="R78" s="103"/>
      <c r="S78" s="98"/>
      <c r="T78" s="99"/>
    </row>
    <row r="79" spans="1:19" ht="21">
      <c r="A79" s="86"/>
      <c r="B79" s="87"/>
      <c r="C79" s="87"/>
      <c r="D79" s="87"/>
      <c r="E79" s="88"/>
      <c r="F79" s="95"/>
      <c r="G79" s="95"/>
      <c r="H79" s="95"/>
      <c r="I79" s="95"/>
      <c r="J79" s="95"/>
      <c r="K79" s="88"/>
      <c r="L79" s="88"/>
      <c r="M79" s="88"/>
      <c r="N79" s="89"/>
      <c r="O79" s="89"/>
      <c r="P79" s="89"/>
      <c r="Q79" s="89"/>
      <c r="R79" s="89"/>
      <c r="S79" s="89"/>
    </row>
    <row r="80" spans="1:19" ht="21">
      <c r="A80" s="86"/>
      <c r="B80" s="87"/>
      <c r="C80" s="87"/>
      <c r="D80" s="87"/>
      <c r="E80" s="88"/>
      <c r="F80" s="95"/>
      <c r="G80" s="95"/>
      <c r="H80" s="95"/>
      <c r="I80" s="95"/>
      <c r="J80" s="95"/>
      <c r="K80" s="88"/>
      <c r="L80" s="88"/>
      <c r="M80" s="88"/>
      <c r="N80" s="89"/>
      <c r="O80" s="89"/>
      <c r="P80" s="89"/>
      <c r="Q80" s="89"/>
      <c r="R80" s="89"/>
      <c r="S80" s="89"/>
    </row>
    <row r="81" spans="1:19" ht="21">
      <c r="A81" s="86"/>
      <c r="B81" s="87"/>
      <c r="C81" s="87"/>
      <c r="D81" s="87"/>
      <c r="E81" s="88"/>
      <c r="F81" s="95"/>
      <c r="G81" s="95"/>
      <c r="H81" s="95"/>
      <c r="I81" s="95"/>
      <c r="J81" s="95"/>
      <c r="K81" s="88"/>
      <c r="L81" s="88"/>
      <c r="M81" s="88"/>
      <c r="N81" s="89"/>
      <c r="O81" s="89"/>
      <c r="P81" s="89"/>
      <c r="Q81" s="89"/>
      <c r="R81" s="89"/>
      <c r="S81" s="89"/>
    </row>
    <row r="82" spans="1:19" ht="21">
      <c r="A82" s="86"/>
      <c r="B82" s="87"/>
      <c r="C82" s="87"/>
      <c r="D82" s="87"/>
      <c r="E82" s="88"/>
      <c r="F82" s="95"/>
      <c r="G82" s="95"/>
      <c r="H82" s="95"/>
      <c r="I82" s="95"/>
      <c r="J82" s="95"/>
      <c r="K82" s="88"/>
      <c r="L82" s="88"/>
      <c r="M82" s="88"/>
      <c r="N82" s="89"/>
      <c r="O82" s="89"/>
      <c r="P82" s="89"/>
      <c r="Q82" s="89"/>
      <c r="R82" s="89"/>
      <c r="S82" s="89"/>
    </row>
    <row r="83" spans="1:19" ht="21">
      <c r="A83" s="86"/>
      <c r="B83" s="87"/>
      <c r="C83" s="87"/>
      <c r="D83" s="87"/>
      <c r="E83" s="88"/>
      <c r="F83" s="95"/>
      <c r="G83" s="95"/>
      <c r="H83" s="95"/>
      <c r="I83" s="95"/>
      <c r="J83" s="95"/>
      <c r="K83" s="88"/>
      <c r="L83" s="88"/>
      <c r="M83" s="88"/>
      <c r="N83" s="89"/>
      <c r="O83" s="89"/>
      <c r="P83" s="89"/>
      <c r="Q83" s="89"/>
      <c r="R83" s="89"/>
      <c r="S83" s="89"/>
    </row>
    <row r="84" spans="1:19" ht="21">
      <c r="A84" s="86"/>
      <c r="B84" s="87"/>
      <c r="C84" s="87"/>
      <c r="D84" s="87"/>
      <c r="E84" s="88"/>
      <c r="F84" s="95"/>
      <c r="G84" s="95"/>
      <c r="H84" s="95"/>
      <c r="I84" s="95"/>
      <c r="J84" s="95"/>
      <c r="K84" s="88"/>
      <c r="L84" s="88"/>
      <c r="M84" s="88"/>
      <c r="N84" s="89"/>
      <c r="O84" s="89"/>
      <c r="P84" s="89"/>
      <c r="Q84" s="89"/>
      <c r="R84" s="89"/>
      <c r="S84" s="89"/>
    </row>
    <row r="85" spans="1:19" ht="21">
      <c r="A85" s="86"/>
      <c r="B85" s="87"/>
      <c r="C85" s="87"/>
      <c r="D85" s="87"/>
      <c r="E85" s="88"/>
      <c r="F85" s="95"/>
      <c r="G85" s="95"/>
      <c r="H85" s="95"/>
      <c r="I85" s="95"/>
      <c r="J85" s="95"/>
      <c r="K85" s="88"/>
      <c r="L85" s="88"/>
      <c r="M85" s="88"/>
      <c r="N85" s="89"/>
      <c r="O85" s="89"/>
      <c r="P85" s="89"/>
      <c r="Q85" s="89"/>
      <c r="R85" s="89"/>
      <c r="S85" s="89"/>
    </row>
    <row r="86" spans="1:19" ht="21">
      <c r="A86" s="86"/>
      <c r="B86" s="87"/>
      <c r="C86" s="87"/>
      <c r="D86" s="87"/>
      <c r="E86" s="88"/>
      <c r="F86" s="95"/>
      <c r="G86" s="95"/>
      <c r="H86" s="95"/>
      <c r="I86" s="95"/>
      <c r="J86" s="95"/>
      <c r="K86" s="88"/>
      <c r="L86" s="88"/>
      <c r="M86" s="88"/>
      <c r="N86" s="89"/>
      <c r="O86" s="89"/>
      <c r="P86" s="89"/>
      <c r="Q86" s="89"/>
      <c r="R86" s="89"/>
      <c r="S86" s="89"/>
    </row>
    <row r="87" spans="1:19" ht="21">
      <c r="A87" s="86"/>
      <c r="B87" s="87"/>
      <c r="C87" s="87"/>
      <c r="D87" s="87"/>
      <c r="E87" s="88"/>
      <c r="F87" s="95"/>
      <c r="G87" s="95"/>
      <c r="H87" s="95"/>
      <c r="I87" s="95"/>
      <c r="J87" s="95"/>
      <c r="K87" s="88"/>
      <c r="L87" s="88"/>
      <c r="M87" s="88"/>
      <c r="N87" s="89"/>
      <c r="O87" s="89"/>
      <c r="P87" s="89"/>
      <c r="Q87" s="89"/>
      <c r="R87" s="89"/>
      <c r="S87" s="89"/>
    </row>
    <row r="88" spans="1:19" ht="21">
      <c r="A88" s="86"/>
      <c r="B88" s="87"/>
      <c r="C88" s="87"/>
      <c r="D88" s="87"/>
      <c r="E88" s="88"/>
      <c r="F88" s="95"/>
      <c r="G88" s="95"/>
      <c r="H88" s="95"/>
      <c r="I88" s="95"/>
      <c r="J88" s="95"/>
      <c r="K88" s="88"/>
      <c r="L88" s="88"/>
      <c r="M88" s="88"/>
      <c r="N88" s="89"/>
      <c r="O88" s="89"/>
      <c r="P88" s="89"/>
      <c r="Q88" s="89"/>
      <c r="R88" s="89"/>
      <c r="S88" s="89"/>
    </row>
    <row r="89" spans="1:19" ht="21">
      <c r="A89" s="86"/>
      <c r="B89" s="87"/>
      <c r="C89" s="87"/>
      <c r="D89" s="87"/>
      <c r="E89" s="88"/>
      <c r="F89" s="95"/>
      <c r="G89" s="95"/>
      <c r="H89" s="95"/>
      <c r="I89" s="95"/>
      <c r="J89" s="95"/>
      <c r="K89" s="88"/>
      <c r="L89" s="88"/>
      <c r="M89" s="88"/>
      <c r="N89" s="89"/>
      <c r="O89" s="89"/>
      <c r="P89" s="89"/>
      <c r="Q89" s="89"/>
      <c r="R89" s="89"/>
      <c r="S89" s="89"/>
    </row>
    <row r="90" spans="1:19" ht="21">
      <c r="A90" s="86"/>
      <c r="B90" s="87"/>
      <c r="C90" s="87"/>
      <c r="D90" s="87"/>
      <c r="E90" s="88"/>
      <c r="F90" s="95"/>
      <c r="G90" s="95"/>
      <c r="H90" s="95"/>
      <c r="I90" s="95"/>
      <c r="J90" s="95"/>
      <c r="K90" s="88"/>
      <c r="L90" s="88"/>
      <c r="M90" s="88"/>
      <c r="N90" s="89"/>
      <c r="O90" s="89"/>
      <c r="P90" s="89"/>
      <c r="Q90" s="89"/>
      <c r="R90" s="89"/>
      <c r="S90" s="89"/>
    </row>
    <row r="91" spans="1:19" ht="21">
      <c r="A91" s="86"/>
      <c r="B91" s="87"/>
      <c r="C91" s="87"/>
      <c r="D91" s="87"/>
      <c r="E91" s="88"/>
      <c r="F91" s="95"/>
      <c r="G91" s="95"/>
      <c r="H91" s="95"/>
      <c r="I91" s="95"/>
      <c r="J91" s="95"/>
      <c r="K91" s="88"/>
      <c r="L91" s="88"/>
      <c r="M91" s="88"/>
      <c r="N91" s="89"/>
      <c r="O91" s="89"/>
      <c r="P91" s="89"/>
      <c r="Q91" s="89"/>
      <c r="R91" s="89"/>
      <c r="S91" s="89"/>
    </row>
    <row r="92" spans="1:19" ht="21">
      <c r="A92" s="86"/>
      <c r="B92" s="87"/>
      <c r="C92" s="87"/>
      <c r="D92" s="87"/>
      <c r="E92" s="88"/>
      <c r="F92" s="95"/>
      <c r="G92" s="95"/>
      <c r="H92" s="95"/>
      <c r="I92" s="95"/>
      <c r="J92" s="95"/>
      <c r="K92" s="88"/>
      <c r="L92" s="88"/>
      <c r="M92" s="88"/>
      <c r="N92" s="89"/>
      <c r="O92" s="89"/>
      <c r="P92" s="89"/>
      <c r="Q92" s="89"/>
      <c r="R92" s="89"/>
      <c r="S92" s="89"/>
    </row>
    <row r="93" spans="1:19" ht="21">
      <c r="A93" s="86"/>
      <c r="B93" s="87"/>
      <c r="C93" s="87"/>
      <c r="D93" s="87"/>
      <c r="E93" s="88"/>
      <c r="F93" s="95"/>
      <c r="G93" s="95"/>
      <c r="H93" s="95"/>
      <c r="I93" s="95"/>
      <c r="J93" s="95"/>
      <c r="K93" s="88"/>
      <c r="L93" s="88"/>
      <c r="M93" s="88"/>
      <c r="N93" s="89"/>
      <c r="O93" s="89"/>
      <c r="P93" s="89"/>
      <c r="Q93" s="89"/>
      <c r="R93" s="89"/>
      <c r="S93" s="89"/>
    </row>
    <row r="94" spans="1:19" ht="21">
      <c r="A94" s="86"/>
      <c r="B94" s="87"/>
      <c r="C94" s="87"/>
      <c r="D94" s="87"/>
      <c r="E94" s="88"/>
      <c r="F94" s="95"/>
      <c r="G94" s="95"/>
      <c r="H94" s="95"/>
      <c r="I94" s="95"/>
      <c r="J94" s="95"/>
      <c r="K94" s="88"/>
      <c r="L94" s="88"/>
      <c r="M94" s="88"/>
      <c r="N94" s="89"/>
      <c r="O94" s="89"/>
      <c r="P94" s="89"/>
      <c r="Q94" s="89"/>
      <c r="R94" s="89"/>
      <c r="S94" s="89"/>
    </row>
    <row r="95" spans="1:19" ht="21">
      <c r="A95" s="86"/>
      <c r="B95" s="87"/>
      <c r="C95" s="87"/>
      <c r="D95" s="87"/>
      <c r="E95" s="88"/>
      <c r="F95" s="95"/>
      <c r="G95" s="95"/>
      <c r="H95" s="95"/>
      <c r="I95" s="95"/>
      <c r="J95" s="95"/>
      <c r="K95" s="88"/>
      <c r="L95" s="88"/>
      <c r="M95" s="88"/>
      <c r="N95" s="89"/>
      <c r="O95" s="89"/>
      <c r="P95" s="89"/>
      <c r="Q95" s="89"/>
      <c r="R95" s="89"/>
      <c r="S95" s="89"/>
    </row>
    <row r="96" spans="1:19" ht="21">
      <c r="A96" s="86"/>
      <c r="B96" s="87"/>
      <c r="C96" s="87"/>
      <c r="D96" s="87"/>
      <c r="E96" s="88"/>
      <c r="F96" s="95"/>
      <c r="G96" s="95"/>
      <c r="H96" s="95"/>
      <c r="I96" s="95"/>
      <c r="J96" s="95"/>
      <c r="K96" s="88"/>
      <c r="L96" s="88"/>
      <c r="M96" s="88"/>
      <c r="N96" s="89"/>
      <c r="O96" s="89"/>
      <c r="P96" s="89"/>
      <c r="Q96" s="89"/>
      <c r="R96" s="89"/>
      <c r="S96" s="89"/>
    </row>
    <row r="97" spans="1:19" ht="21">
      <c r="A97" s="86"/>
      <c r="B97" s="87"/>
      <c r="C97" s="87"/>
      <c r="D97" s="87"/>
      <c r="E97" s="88"/>
      <c r="F97" s="95"/>
      <c r="G97" s="95"/>
      <c r="H97" s="95"/>
      <c r="I97" s="95"/>
      <c r="J97" s="95"/>
      <c r="K97" s="88"/>
      <c r="L97" s="88"/>
      <c r="M97" s="88"/>
      <c r="N97" s="89"/>
      <c r="O97" s="89"/>
      <c r="P97" s="89"/>
      <c r="Q97" s="89"/>
      <c r="R97" s="89"/>
      <c r="S97" s="89"/>
    </row>
    <row r="98" spans="1:19" ht="21">
      <c r="A98" s="86"/>
      <c r="B98" s="87"/>
      <c r="C98" s="87"/>
      <c r="D98" s="87"/>
      <c r="E98" s="88"/>
      <c r="F98" s="95"/>
      <c r="G98" s="95"/>
      <c r="H98" s="95"/>
      <c r="I98" s="95"/>
      <c r="J98" s="95"/>
      <c r="K98" s="88"/>
      <c r="L98" s="88"/>
      <c r="M98" s="88"/>
      <c r="N98" s="89"/>
      <c r="O98" s="89"/>
      <c r="P98" s="89"/>
      <c r="Q98" s="89"/>
      <c r="R98" s="89"/>
      <c r="S98" s="89"/>
    </row>
    <row r="99" spans="1:19" ht="21">
      <c r="A99" s="86"/>
      <c r="B99" s="87"/>
      <c r="C99" s="87"/>
      <c r="D99" s="87"/>
      <c r="E99" s="88"/>
      <c r="F99" s="95"/>
      <c r="G99" s="95"/>
      <c r="H99" s="95"/>
      <c r="I99" s="95"/>
      <c r="J99" s="95"/>
      <c r="K99" s="88"/>
      <c r="L99" s="88"/>
      <c r="M99" s="88"/>
      <c r="N99" s="89"/>
      <c r="O99" s="89"/>
      <c r="P99" s="89"/>
      <c r="Q99" s="89"/>
      <c r="R99" s="89"/>
      <c r="S99" s="89"/>
    </row>
    <row r="100" spans="1:19" ht="21">
      <c r="A100" s="86"/>
      <c r="B100" s="87"/>
      <c r="C100" s="87"/>
      <c r="D100" s="87"/>
      <c r="E100" s="88"/>
      <c r="F100" s="95"/>
      <c r="G100" s="95"/>
      <c r="H100" s="95"/>
      <c r="I100" s="95"/>
      <c r="J100" s="95"/>
      <c r="K100" s="88"/>
      <c r="L100" s="88"/>
      <c r="M100" s="88"/>
      <c r="N100" s="89"/>
      <c r="O100" s="89"/>
      <c r="P100" s="89"/>
      <c r="Q100" s="89"/>
      <c r="R100" s="89"/>
      <c r="S100" s="89"/>
    </row>
    <row r="101" spans="1:19" ht="21">
      <c r="A101" s="86"/>
      <c r="B101" s="87"/>
      <c r="C101" s="87"/>
      <c r="D101" s="87"/>
      <c r="E101" s="88"/>
      <c r="F101" s="95"/>
      <c r="G101" s="95"/>
      <c r="H101" s="95"/>
      <c r="I101" s="95"/>
      <c r="J101" s="95"/>
      <c r="K101" s="88"/>
      <c r="L101" s="88"/>
      <c r="M101" s="88"/>
      <c r="N101" s="89"/>
      <c r="O101" s="89"/>
      <c r="P101" s="89"/>
      <c r="Q101" s="89"/>
      <c r="R101" s="89"/>
      <c r="S101" s="89"/>
    </row>
    <row r="102" spans="1:19" ht="21">
      <c r="A102" s="86"/>
      <c r="B102" s="87"/>
      <c r="C102" s="87"/>
      <c r="D102" s="87"/>
      <c r="E102" s="88"/>
      <c r="F102" s="95"/>
      <c r="G102" s="95"/>
      <c r="H102" s="95"/>
      <c r="I102" s="95"/>
      <c r="J102" s="95"/>
      <c r="K102" s="88"/>
      <c r="L102" s="88"/>
      <c r="M102" s="88"/>
      <c r="N102" s="89"/>
      <c r="O102" s="89"/>
      <c r="P102" s="89"/>
      <c r="Q102" s="89"/>
      <c r="R102" s="89"/>
      <c r="S102" s="89"/>
    </row>
    <row r="103" spans="1:19" ht="21">
      <c r="A103" s="86"/>
      <c r="B103" s="87"/>
      <c r="C103" s="87"/>
      <c r="D103" s="87"/>
      <c r="E103" s="88"/>
      <c r="F103" s="95"/>
      <c r="G103" s="95"/>
      <c r="H103" s="95"/>
      <c r="I103" s="95"/>
      <c r="J103" s="95"/>
      <c r="K103" s="88"/>
      <c r="L103" s="88"/>
      <c r="M103" s="88"/>
      <c r="N103" s="89"/>
      <c r="O103" s="89"/>
      <c r="P103" s="89"/>
      <c r="Q103" s="89"/>
      <c r="R103" s="89"/>
      <c r="S103" s="89"/>
    </row>
    <row r="104" spans="1:19" ht="21">
      <c r="A104" s="86"/>
      <c r="B104" s="87"/>
      <c r="C104" s="87"/>
      <c r="D104" s="87"/>
      <c r="E104" s="88"/>
      <c r="F104" s="95"/>
      <c r="G104" s="95"/>
      <c r="H104" s="95"/>
      <c r="I104" s="95"/>
      <c r="J104" s="95"/>
      <c r="K104" s="88"/>
      <c r="L104" s="88"/>
      <c r="M104" s="88"/>
      <c r="N104" s="89"/>
      <c r="O104" s="89"/>
      <c r="P104" s="89"/>
      <c r="Q104" s="89"/>
      <c r="R104" s="89"/>
      <c r="S104" s="89"/>
    </row>
    <row r="105" spans="1:19" ht="21">
      <c r="A105" s="86"/>
      <c r="B105" s="87"/>
      <c r="C105" s="87"/>
      <c r="D105" s="87"/>
      <c r="E105" s="88"/>
      <c r="F105" s="95"/>
      <c r="G105" s="95"/>
      <c r="H105" s="95"/>
      <c r="I105" s="95"/>
      <c r="J105" s="95"/>
      <c r="K105" s="88"/>
      <c r="L105" s="88"/>
      <c r="M105" s="88"/>
      <c r="N105" s="89"/>
      <c r="O105" s="89"/>
      <c r="P105" s="89"/>
      <c r="Q105" s="89"/>
      <c r="R105" s="89"/>
      <c r="S105" s="89"/>
    </row>
    <row r="106" spans="1:19" ht="21">
      <c r="A106" s="86"/>
      <c r="B106" s="87"/>
      <c r="C106" s="87"/>
      <c r="D106" s="87"/>
      <c r="E106" s="88"/>
      <c r="F106" s="95"/>
      <c r="G106" s="95"/>
      <c r="H106" s="95"/>
      <c r="I106" s="95"/>
      <c r="J106" s="95"/>
      <c r="K106" s="88"/>
      <c r="L106" s="88"/>
      <c r="M106" s="88"/>
      <c r="N106" s="89"/>
      <c r="O106" s="89"/>
      <c r="P106" s="89"/>
      <c r="Q106" s="89"/>
      <c r="R106" s="89"/>
      <c r="S106" s="89"/>
    </row>
    <row r="107" spans="1:19" ht="21">
      <c r="A107" s="86"/>
      <c r="B107" s="87"/>
      <c r="C107" s="87"/>
      <c r="D107" s="87"/>
      <c r="E107" s="88"/>
      <c r="F107" s="95"/>
      <c r="G107" s="95"/>
      <c r="H107" s="95"/>
      <c r="I107" s="95"/>
      <c r="J107" s="95"/>
      <c r="K107" s="88"/>
      <c r="L107" s="88"/>
      <c r="M107" s="88"/>
      <c r="N107" s="89"/>
      <c r="O107" s="89"/>
      <c r="P107" s="89"/>
      <c r="Q107" s="89"/>
      <c r="R107" s="89"/>
      <c r="S107" s="89"/>
    </row>
    <row r="108" spans="1:19" ht="21">
      <c r="A108" s="86"/>
      <c r="B108" s="87"/>
      <c r="C108" s="87"/>
      <c r="D108" s="87"/>
      <c r="E108" s="88"/>
      <c r="F108" s="95"/>
      <c r="G108" s="95"/>
      <c r="H108" s="95"/>
      <c r="I108" s="95"/>
      <c r="J108" s="95"/>
      <c r="K108" s="88"/>
      <c r="L108" s="88"/>
      <c r="M108" s="88"/>
      <c r="N108" s="89"/>
      <c r="O108" s="89"/>
      <c r="P108" s="89"/>
      <c r="Q108" s="89"/>
      <c r="R108" s="89"/>
      <c r="S108" s="89"/>
    </row>
    <row r="109" spans="1:19" ht="21">
      <c r="A109" s="86"/>
      <c r="B109" s="87"/>
      <c r="C109" s="87"/>
      <c r="D109" s="87"/>
      <c r="E109" s="88"/>
      <c r="F109" s="95"/>
      <c r="G109" s="95"/>
      <c r="H109" s="95"/>
      <c r="I109" s="95"/>
      <c r="J109" s="95"/>
      <c r="K109" s="88"/>
      <c r="L109" s="88"/>
      <c r="M109" s="88"/>
      <c r="N109" s="89"/>
      <c r="O109" s="89"/>
      <c r="P109" s="89"/>
      <c r="Q109" s="89"/>
      <c r="R109" s="89"/>
      <c r="S109" s="89"/>
    </row>
    <row r="110" spans="1:19" ht="21">
      <c r="A110" s="86"/>
      <c r="B110" s="87"/>
      <c r="C110" s="87"/>
      <c r="D110" s="87"/>
      <c r="E110" s="88"/>
      <c r="F110" s="95"/>
      <c r="G110" s="95"/>
      <c r="H110" s="95"/>
      <c r="I110" s="95"/>
      <c r="J110" s="95"/>
      <c r="K110" s="88"/>
      <c r="L110" s="88"/>
      <c r="M110" s="88"/>
      <c r="N110" s="89"/>
      <c r="O110" s="89"/>
      <c r="P110" s="89"/>
      <c r="Q110" s="89"/>
      <c r="R110" s="89"/>
      <c r="S110" s="89"/>
    </row>
    <row r="111" spans="1:19" ht="21">
      <c r="A111" s="86"/>
      <c r="B111" s="87"/>
      <c r="C111" s="87"/>
      <c r="D111" s="87"/>
      <c r="E111" s="88"/>
      <c r="F111" s="95"/>
      <c r="G111" s="95"/>
      <c r="H111" s="95"/>
      <c r="I111" s="95"/>
      <c r="J111" s="95"/>
      <c r="K111" s="88"/>
      <c r="L111" s="88"/>
      <c r="M111" s="88"/>
      <c r="N111" s="89"/>
      <c r="O111" s="89"/>
      <c r="P111" s="89"/>
      <c r="Q111" s="89"/>
      <c r="R111" s="89"/>
      <c r="S111" s="89"/>
    </row>
    <row r="112" spans="1:19" ht="21">
      <c r="A112" s="86"/>
      <c r="B112" s="87"/>
      <c r="C112" s="87"/>
      <c r="D112" s="87"/>
      <c r="E112" s="88"/>
      <c r="F112" s="95"/>
      <c r="G112" s="95"/>
      <c r="H112" s="95"/>
      <c r="I112" s="95"/>
      <c r="J112" s="95"/>
      <c r="K112" s="88"/>
      <c r="L112" s="88"/>
      <c r="M112" s="88"/>
      <c r="N112" s="89"/>
      <c r="O112" s="89"/>
      <c r="P112" s="89"/>
      <c r="Q112" s="89"/>
      <c r="R112" s="89"/>
      <c r="S112" s="89"/>
    </row>
    <row r="113" spans="1:19" ht="21">
      <c r="A113" s="86"/>
      <c r="B113" s="87"/>
      <c r="C113" s="87"/>
      <c r="D113" s="87"/>
      <c r="E113" s="88"/>
      <c r="F113" s="95"/>
      <c r="G113" s="95"/>
      <c r="H113" s="95"/>
      <c r="I113" s="95"/>
      <c r="J113" s="95"/>
      <c r="K113" s="88"/>
      <c r="L113" s="88"/>
      <c r="M113" s="88"/>
      <c r="N113" s="89"/>
      <c r="O113" s="89"/>
      <c r="P113" s="89"/>
      <c r="Q113" s="89"/>
      <c r="R113" s="89"/>
      <c r="S113" s="89"/>
    </row>
    <row r="114" spans="1:19" ht="21">
      <c r="A114" s="86"/>
      <c r="B114" s="87"/>
      <c r="C114" s="87"/>
      <c r="D114" s="87"/>
      <c r="E114" s="88"/>
      <c r="F114" s="95"/>
      <c r="G114" s="95"/>
      <c r="H114" s="95"/>
      <c r="I114" s="95"/>
      <c r="J114" s="95"/>
      <c r="K114" s="88"/>
      <c r="L114" s="88"/>
      <c r="M114" s="88"/>
      <c r="N114" s="89"/>
      <c r="O114" s="89"/>
      <c r="P114" s="89"/>
      <c r="Q114" s="89"/>
      <c r="R114" s="89"/>
      <c r="S114" s="89"/>
    </row>
    <row r="115" spans="1:19" ht="21">
      <c r="A115" s="86"/>
      <c r="B115" s="87"/>
      <c r="C115" s="87"/>
      <c r="D115" s="87"/>
      <c r="E115" s="88"/>
      <c r="F115" s="95"/>
      <c r="G115" s="95"/>
      <c r="H115" s="95"/>
      <c r="I115" s="95"/>
      <c r="J115" s="95"/>
      <c r="K115" s="88"/>
      <c r="L115" s="88"/>
      <c r="M115" s="88"/>
      <c r="N115" s="89"/>
      <c r="O115" s="89"/>
      <c r="P115" s="89"/>
      <c r="Q115" s="89"/>
      <c r="R115" s="89"/>
      <c r="S115" s="89"/>
    </row>
    <row r="116" spans="1:19" ht="21">
      <c r="A116" s="86"/>
      <c r="B116" s="87"/>
      <c r="C116" s="87"/>
      <c r="D116" s="87"/>
      <c r="E116" s="88"/>
      <c r="F116" s="95"/>
      <c r="G116" s="95"/>
      <c r="H116" s="95"/>
      <c r="I116" s="95"/>
      <c r="J116" s="95"/>
      <c r="K116" s="88"/>
      <c r="L116" s="88"/>
      <c r="M116" s="88"/>
      <c r="N116" s="89"/>
      <c r="O116" s="89"/>
      <c r="P116" s="89"/>
      <c r="Q116" s="89"/>
      <c r="R116" s="89"/>
      <c r="S116" s="89"/>
    </row>
    <row r="117" spans="1:19" ht="21">
      <c r="A117" s="86"/>
      <c r="B117" s="87"/>
      <c r="C117" s="87"/>
      <c r="D117" s="87"/>
      <c r="E117" s="88"/>
      <c r="F117" s="95"/>
      <c r="G117" s="95"/>
      <c r="H117" s="95"/>
      <c r="I117" s="95"/>
      <c r="J117" s="95"/>
      <c r="K117" s="88"/>
      <c r="L117" s="88"/>
      <c r="M117" s="88"/>
      <c r="N117" s="89"/>
      <c r="O117" s="89"/>
      <c r="P117" s="89"/>
      <c r="Q117" s="89"/>
      <c r="R117" s="89"/>
      <c r="S117" s="89"/>
    </row>
    <row r="118" spans="1:19" ht="21">
      <c r="A118" s="86"/>
      <c r="B118" s="87"/>
      <c r="C118" s="87"/>
      <c r="D118" s="87"/>
      <c r="E118" s="88"/>
      <c r="F118" s="95"/>
      <c r="G118" s="95"/>
      <c r="H118" s="95"/>
      <c r="I118" s="95"/>
      <c r="J118" s="95"/>
      <c r="K118" s="88"/>
      <c r="L118" s="88"/>
      <c r="M118" s="88"/>
      <c r="N118" s="89"/>
      <c r="O118" s="89"/>
      <c r="P118" s="89"/>
      <c r="Q118" s="89"/>
      <c r="R118" s="89"/>
      <c r="S118" s="89"/>
    </row>
    <row r="119" spans="1:19" ht="21">
      <c r="A119" s="86"/>
      <c r="B119" s="87"/>
      <c r="C119" s="87"/>
      <c r="D119" s="87"/>
      <c r="E119" s="88"/>
      <c r="F119" s="95"/>
      <c r="G119" s="95"/>
      <c r="H119" s="95"/>
      <c r="I119" s="95"/>
      <c r="J119" s="95"/>
      <c r="K119" s="88"/>
      <c r="L119" s="88"/>
      <c r="M119" s="88"/>
      <c r="N119" s="89"/>
      <c r="O119" s="89"/>
      <c r="P119" s="89"/>
      <c r="Q119" s="89"/>
      <c r="R119" s="89"/>
      <c r="S119" s="89"/>
    </row>
    <row r="120" spans="1:19" ht="21">
      <c r="A120" s="86"/>
      <c r="B120" s="87"/>
      <c r="C120" s="87"/>
      <c r="D120" s="87"/>
      <c r="E120" s="88"/>
      <c r="F120" s="95"/>
      <c r="G120" s="95"/>
      <c r="H120" s="95"/>
      <c r="I120" s="95"/>
      <c r="J120" s="95"/>
      <c r="K120" s="88"/>
      <c r="L120" s="88"/>
      <c r="M120" s="88"/>
      <c r="N120" s="89"/>
      <c r="O120" s="89"/>
      <c r="P120" s="89"/>
      <c r="Q120" s="89"/>
      <c r="R120" s="89"/>
      <c r="S120" s="89"/>
    </row>
    <row r="121" spans="1:19" ht="21">
      <c r="A121" s="86"/>
      <c r="B121" s="87"/>
      <c r="C121" s="87"/>
      <c r="D121" s="87"/>
      <c r="E121" s="88"/>
      <c r="F121" s="95"/>
      <c r="G121" s="95"/>
      <c r="H121" s="95"/>
      <c r="I121" s="95"/>
      <c r="J121" s="95"/>
      <c r="K121" s="88"/>
      <c r="L121" s="88"/>
      <c r="M121" s="88"/>
      <c r="N121" s="89"/>
      <c r="O121" s="89"/>
      <c r="P121" s="89"/>
      <c r="Q121" s="89"/>
      <c r="R121" s="89"/>
      <c r="S121" s="89"/>
    </row>
    <row r="122" spans="1:19" ht="21">
      <c r="A122" s="86"/>
      <c r="B122" s="87"/>
      <c r="C122" s="87"/>
      <c r="D122" s="87"/>
      <c r="E122" s="88"/>
      <c r="F122" s="95"/>
      <c r="G122" s="95"/>
      <c r="H122" s="95"/>
      <c r="I122" s="95"/>
      <c r="J122" s="95"/>
      <c r="K122" s="88"/>
      <c r="L122" s="88"/>
      <c r="M122" s="88"/>
      <c r="N122" s="89"/>
      <c r="O122" s="89"/>
      <c r="P122" s="89"/>
      <c r="Q122" s="89"/>
      <c r="R122" s="89"/>
      <c r="S122" s="89"/>
    </row>
    <row r="123" spans="1:19" ht="21">
      <c r="A123" s="86"/>
      <c r="B123" s="87"/>
      <c r="C123" s="87"/>
      <c r="D123" s="87"/>
      <c r="E123" s="88"/>
      <c r="F123" s="95"/>
      <c r="G123" s="95"/>
      <c r="H123" s="95"/>
      <c r="I123" s="95"/>
      <c r="J123" s="95"/>
      <c r="K123" s="88"/>
      <c r="L123" s="88"/>
      <c r="M123" s="88"/>
      <c r="N123" s="89"/>
      <c r="O123" s="89"/>
      <c r="P123" s="89"/>
      <c r="Q123" s="89"/>
      <c r="R123" s="89"/>
      <c r="S123" s="89"/>
    </row>
    <row r="124" spans="1:19" ht="21">
      <c r="A124" s="86"/>
      <c r="B124" s="87"/>
      <c r="C124" s="87"/>
      <c r="D124" s="87"/>
      <c r="E124" s="88"/>
      <c r="F124" s="95"/>
      <c r="G124" s="95"/>
      <c r="H124" s="95"/>
      <c r="I124" s="95"/>
      <c r="J124" s="95"/>
      <c r="K124" s="88"/>
      <c r="L124" s="88"/>
      <c r="M124" s="88"/>
      <c r="N124" s="89"/>
      <c r="O124" s="89"/>
      <c r="P124" s="89"/>
      <c r="Q124" s="89"/>
      <c r="R124" s="89"/>
      <c r="S124" s="89"/>
    </row>
    <row r="125" spans="1:19" ht="21">
      <c r="A125" s="86"/>
      <c r="B125" s="87"/>
      <c r="C125" s="87"/>
      <c r="D125" s="87"/>
      <c r="E125" s="88"/>
      <c r="F125" s="95"/>
      <c r="G125" s="95"/>
      <c r="H125" s="95"/>
      <c r="I125" s="95"/>
      <c r="J125" s="95"/>
      <c r="K125" s="88"/>
      <c r="L125" s="88"/>
      <c r="M125" s="88"/>
      <c r="N125" s="89"/>
      <c r="O125" s="89"/>
      <c r="P125" s="89"/>
      <c r="Q125" s="89"/>
      <c r="R125" s="89"/>
      <c r="S125" s="89"/>
    </row>
    <row r="126" spans="1:19" ht="21">
      <c r="A126" s="86"/>
      <c r="B126" s="87"/>
      <c r="C126" s="87"/>
      <c r="D126" s="87"/>
      <c r="E126" s="88"/>
      <c r="F126" s="95"/>
      <c r="G126" s="95"/>
      <c r="H126" s="95"/>
      <c r="I126" s="95"/>
      <c r="J126" s="95"/>
      <c r="K126" s="88"/>
      <c r="L126" s="88"/>
      <c r="M126" s="88"/>
      <c r="N126" s="89"/>
      <c r="O126" s="89"/>
      <c r="P126" s="89"/>
      <c r="Q126" s="89"/>
      <c r="R126" s="89"/>
      <c r="S126" s="89"/>
    </row>
    <row r="127" spans="1:19" ht="21">
      <c r="A127" s="86"/>
      <c r="B127" s="87"/>
      <c r="C127" s="87"/>
      <c r="D127" s="87"/>
      <c r="E127" s="88"/>
      <c r="F127" s="95"/>
      <c r="G127" s="95"/>
      <c r="H127" s="95"/>
      <c r="I127" s="95"/>
      <c r="J127" s="95"/>
      <c r="K127" s="88"/>
      <c r="L127" s="88"/>
      <c r="M127" s="88"/>
      <c r="N127" s="89"/>
      <c r="O127" s="89"/>
      <c r="P127" s="89"/>
      <c r="Q127" s="89"/>
      <c r="R127" s="89"/>
      <c r="S127" s="89"/>
    </row>
    <row r="128" spans="1:19" ht="21">
      <c r="A128" s="86"/>
      <c r="B128" s="87"/>
      <c r="C128" s="87"/>
      <c r="D128" s="87"/>
      <c r="E128" s="88"/>
      <c r="F128" s="95"/>
      <c r="G128" s="95"/>
      <c r="H128" s="95"/>
      <c r="I128" s="95"/>
      <c r="J128" s="95"/>
      <c r="K128" s="88"/>
      <c r="L128" s="88"/>
      <c r="M128" s="88"/>
      <c r="N128" s="89"/>
      <c r="O128" s="89"/>
      <c r="P128" s="89"/>
      <c r="Q128" s="89"/>
      <c r="R128" s="89"/>
      <c r="S128" s="89"/>
    </row>
    <row r="129" spans="1:19" ht="21">
      <c r="A129" s="86"/>
      <c r="B129" s="87"/>
      <c r="C129" s="87"/>
      <c r="D129" s="87"/>
      <c r="E129" s="88"/>
      <c r="F129" s="95"/>
      <c r="G129" s="95"/>
      <c r="H129" s="95"/>
      <c r="I129" s="95"/>
      <c r="J129" s="95"/>
      <c r="K129" s="88"/>
      <c r="L129" s="88"/>
      <c r="M129" s="88"/>
      <c r="N129" s="89"/>
      <c r="O129" s="89"/>
      <c r="P129" s="89"/>
      <c r="Q129" s="89"/>
      <c r="R129" s="89"/>
      <c r="S129" s="89"/>
    </row>
    <row r="130" spans="1:19" ht="21">
      <c r="A130" s="86"/>
      <c r="B130" s="87"/>
      <c r="C130" s="87"/>
      <c r="D130" s="87"/>
      <c r="E130" s="88"/>
      <c r="F130" s="95"/>
      <c r="G130" s="95"/>
      <c r="H130" s="95"/>
      <c r="I130" s="95"/>
      <c r="J130" s="95"/>
      <c r="K130" s="88"/>
      <c r="L130" s="88"/>
      <c r="M130" s="88"/>
      <c r="N130" s="89"/>
      <c r="O130" s="89"/>
      <c r="P130" s="89"/>
      <c r="Q130" s="89"/>
      <c r="R130" s="89"/>
      <c r="S130" s="89"/>
    </row>
    <row r="131" spans="1:19" ht="21">
      <c r="A131" s="86"/>
      <c r="B131" s="87"/>
      <c r="C131" s="87"/>
      <c r="D131" s="87"/>
      <c r="E131" s="88"/>
      <c r="F131" s="95"/>
      <c r="G131" s="95"/>
      <c r="H131" s="95"/>
      <c r="I131" s="95"/>
      <c r="J131" s="95"/>
      <c r="K131" s="88"/>
      <c r="L131" s="88"/>
      <c r="M131" s="88"/>
      <c r="N131" s="89"/>
      <c r="O131" s="89"/>
      <c r="P131" s="89"/>
      <c r="Q131" s="89"/>
      <c r="R131" s="89"/>
      <c r="S131" s="89"/>
    </row>
    <row r="132" spans="1:19" ht="21">
      <c r="A132" s="86"/>
      <c r="B132" s="87"/>
      <c r="C132" s="87"/>
      <c r="D132" s="87"/>
      <c r="E132" s="88"/>
      <c r="F132" s="95"/>
      <c r="G132" s="95"/>
      <c r="H132" s="95"/>
      <c r="I132" s="95"/>
      <c r="J132" s="95"/>
      <c r="K132" s="88"/>
      <c r="L132" s="88"/>
      <c r="M132" s="88"/>
      <c r="N132" s="89"/>
      <c r="O132" s="89"/>
      <c r="P132" s="89"/>
      <c r="Q132" s="89"/>
      <c r="R132" s="89"/>
      <c r="S132" s="89"/>
    </row>
    <row r="133" spans="1:19" ht="21">
      <c r="A133" s="86"/>
      <c r="B133" s="87"/>
      <c r="C133" s="87"/>
      <c r="D133" s="87"/>
      <c r="E133" s="88"/>
      <c r="F133" s="95"/>
      <c r="G133" s="95"/>
      <c r="H133" s="95"/>
      <c r="I133" s="95"/>
      <c r="J133" s="95"/>
      <c r="K133" s="88"/>
      <c r="L133" s="88"/>
      <c r="M133" s="88"/>
      <c r="N133" s="89"/>
      <c r="O133" s="89"/>
      <c r="P133" s="89"/>
      <c r="Q133" s="89"/>
      <c r="R133" s="89"/>
      <c r="S133" s="89"/>
    </row>
    <row r="134" spans="1:19" ht="21">
      <c r="A134" s="86"/>
      <c r="B134" s="87"/>
      <c r="C134" s="87"/>
      <c r="D134" s="87"/>
      <c r="E134" s="88"/>
      <c r="F134" s="95"/>
      <c r="G134" s="95"/>
      <c r="H134" s="95"/>
      <c r="I134" s="95"/>
      <c r="J134" s="95"/>
      <c r="K134" s="88"/>
      <c r="L134" s="88"/>
      <c r="M134" s="88"/>
      <c r="N134" s="89"/>
      <c r="O134" s="89"/>
      <c r="P134" s="89"/>
      <c r="Q134" s="89"/>
      <c r="R134" s="89"/>
      <c r="S134" s="89"/>
    </row>
    <row r="135" spans="1:19" ht="21">
      <c r="A135" s="86"/>
      <c r="B135" s="87"/>
      <c r="C135" s="87"/>
      <c r="D135" s="87"/>
      <c r="E135" s="88"/>
      <c r="F135" s="95"/>
      <c r="G135" s="95"/>
      <c r="H135" s="95"/>
      <c r="I135" s="95"/>
      <c r="J135" s="95"/>
      <c r="K135" s="88"/>
      <c r="L135" s="88"/>
      <c r="M135" s="88"/>
      <c r="N135" s="89"/>
      <c r="O135" s="89"/>
      <c r="P135" s="89"/>
      <c r="Q135" s="89"/>
      <c r="R135" s="89"/>
      <c r="S135" s="89"/>
    </row>
    <row r="136" spans="1:19" ht="21">
      <c r="A136" s="86"/>
      <c r="B136" s="87"/>
      <c r="C136" s="87"/>
      <c r="D136" s="87"/>
      <c r="E136" s="88"/>
      <c r="F136" s="95"/>
      <c r="G136" s="95"/>
      <c r="H136" s="95"/>
      <c r="I136" s="95"/>
      <c r="J136" s="95"/>
      <c r="K136" s="88"/>
      <c r="L136" s="88"/>
      <c r="M136" s="88"/>
      <c r="N136" s="89"/>
      <c r="O136" s="89"/>
      <c r="P136" s="89"/>
      <c r="Q136" s="89"/>
      <c r="R136" s="89"/>
      <c r="S136" s="89"/>
    </row>
    <row r="137" spans="1:19" ht="21">
      <c r="A137" s="86"/>
      <c r="B137" s="87"/>
      <c r="C137" s="87"/>
      <c r="D137" s="87"/>
      <c r="E137" s="88"/>
      <c r="F137" s="95"/>
      <c r="G137" s="95"/>
      <c r="H137" s="95"/>
      <c r="I137" s="95"/>
      <c r="J137" s="95"/>
      <c r="K137" s="88"/>
      <c r="L137" s="88"/>
      <c r="M137" s="88"/>
      <c r="N137" s="89"/>
      <c r="O137" s="89"/>
      <c r="P137" s="89"/>
      <c r="Q137" s="89"/>
      <c r="R137" s="89"/>
      <c r="S137" s="89"/>
    </row>
    <row r="138" spans="1:19" ht="21">
      <c r="A138" s="86"/>
      <c r="B138" s="87"/>
      <c r="C138" s="87"/>
      <c r="D138" s="87"/>
      <c r="E138" s="88"/>
      <c r="F138" s="95"/>
      <c r="G138" s="95"/>
      <c r="H138" s="95"/>
      <c r="I138" s="95"/>
      <c r="J138" s="95"/>
      <c r="K138" s="88"/>
      <c r="L138" s="88"/>
      <c r="M138" s="88"/>
      <c r="N138" s="89"/>
      <c r="O138" s="89"/>
      <c r="P138" s="89"/>
      <c r="Q138" s="89"/>
      <c r="R138" s="89"/>
      <c r="S138" s="89"/>
    </row>
    <row r="139" spans="1:19" ht="21">
      <c r="A139" s="86"/>
      <c r="B139" s="87"/>
      <c r="C139" s="87"/>
      <c r="D139" s="87"/>
      <c r="E139" s="88"/>
      <c r="F139" s="95"/>
      <c r="G139" s="95"/>
      <c r="H139" s="95"/>
      <c r="I139" s="95"/>
      <c r="J139" s="95"/>
      <c r="K139" s="88"/>
      <c r="L139" s="88"/>
      <c r="M139" s="88"/>
      <c r="N139" s="89"/>
      <c r="O139" s="89"/>
      <c r="P139" s="89"/>
      <c r="Q139" s="89"/>
      <c r="R139" s="89"/>
      <c r="S139" s="89"/>
    </row>
    <row r="140" spans="1:19" ht="21">
      <c r="A140" s="86"/>
      <c r="B140" s="87"/>
      <c r="C140" s="87"/>
      <c r="D140" s="87"/>
      <c r="E140" s="88"/>
      <c r="F140" s="95"/>
      <c r="G140" s="95"/>
      <c r="H140" s="95"/>
      <c r="I140" s="95"/>
      <c r="J140" s="95"/>
      <c r="K140" s="88"/>
      <c r="L140" s="88"/>
      <c r="M140" s="88"/>
      <c r="N140" s="89"/>
      <c r="O140" s="89"/>
      <c r="P140" s="89"/>
      <c r="Q140" s="89"/>
      <c r="R140" s="89"/>
      <c r="S140" s="89"/>
    </row>
    <row r="141" spans="1:19" ht="21">
      <c r="A141" s="86"/>
      <c r="B141" s="87"/>
      <c r="C141" s="87"/>
      <c r="D141" s="87"/>
      <c r="E141" s="88"/>
      <c r="F141" s="95"/>
      <c r="G141" s="95"/>
      <c r="H141" s="95"/>
      <c r="I141" s="95"/>
      <c r="J141" s="95"/>
      <c r="K141" s="88"/>
      <c r="L141" s="88"/>
      <c r="M141" s="88"/>
      <c r="N141" s="89"/>
      <c r="O141" s="89"/>
      <c r="P141" s="89"/>
      <c r="Q141" s="89"/>
      <c r="R141" s="89"/>
      <c r="S141" s="89"/>
    </row>
    <row r="142" spans="1:19" ht="21">
      <c r="A142" s="86"/>
      <c r="B142" s="87"/>
      <c r="C142" s="87"/>
      <c r="D142" s="87"/>
      <c r="E142" s="88"/>
      <c r="F142" s="95"/>
      <c r="G142" s="95"/>
      <c r="H142" s="95"/>
      <c r="I142" s="95"/>
      <c r="J142" s="95"/>
      <c r="K142" s="88"/>
      <c r="L142" s="88"/>
      <c r="M142" s="88"/>
      <c r="N142" s="89"/>
      <c r="O142" s="89"/>
      <c r="P142" s="89"/>
      <c r="Q142" s="89"/>
      <c r="R142" s="89"/>
      <c r="S142" s="89"/>
    </row>
    <row r="143" spans="1:19" ht="21">
      <c r="A143" s="86"/>
      <c r="B143" s="87"/>
      <c r="C143" s="87"/>
      <c r="D143" s="87"/>
      <c r="E143" s="88"/>
      <c r="F143" s="95"/>
      <c r="G143" s="95"/>
      <c r="H143" s="95"/>
      <c r="I143" s="95"/>
      <c r="J143" s="95"/>
      <c r="K143" s="88"/>
      <c r="L143" s="88"/>
      <c r="M143" s="88"/>
      <c r="N143" s="89"/>
      <c r="O143" s="89"/>
      <c r="P143" s="89"/>
      <c r="Q143" s="89"/>
      <c r="R143" s="89"/>
      <c r="S143" s="89"/>
    </row>
    <row r="144" spans="1:19" ht="21">
      <c r="A144" s="86"/>
      <c r="B144" s="87"/>
      <c r="C144" s="87"/>
      <c r="D144" s="87"/>
      <c r="E144" s="88"/>
      <c r="F144" s="95"/>
      <c r="G144" s="95"/>
      <c r="H144" s="95"/>
      <c r="I144" s="95"/>
      <c r="J144" s="95"/>
      <c r="K144" s="88"/>
      <c r="L144" s="88"/>
      <c r="M144" s="88"/>
      <c r="N144" s="89"/>
      <c r="O144" s="89"/>
      <c r="P144" s="89"/>
      <c r="Q144" s="89"/>
      <c r="R144" s="89"/>
      <c r="S144" s="89"/>
    </row>
    <row r="145" spans="1:19" ht="21">
      <c r="A145" s="86"/>
      <c r="B145" s="87"/>
      <c r="C145" s="87"/>
      <c r="D145" s="87"/>
      <c r="E145" s="88"/>
      <c r="F145" s="95"/>
      <c r="G145" s="95"/>
      <c r="H145" s="95"/>
      <c r="I145" s="95"/>
      <c r="J145" s="95"/>
      <c r="K145" s="88"/>
      <c r="L145" s="88"/>
      <c r="M145" s="88"/>
      <c r="N145" s="89"/>
      <c r="O145" s="89"/>
      <c r="P145" s="89"/>
      <c r="Q145" s="89"/>
      <c r="R145" s="89"/>
      <c r="S145" s="89"/>
    </row>
    <row r="146" spans="1:19" ht="21">
      <c r="A146" s="86"/>
      <c r="B146" s="87"/>
      <c r="C146" s="87"/>
      <c r="D146" s="87"/>
      <c r="E146" s="88"/>
      <c r="F146" s="95"/>
      <c r="G146" s="95"/>
      <c r="H146" s="95"/>
      <c r="I146" s="95"/>
      <c r="J146" s="95"/>
      <c r="K146" s="88"/>
      <c r="L146" s="88"/>
      <c r="M146" s="88"/>
      <c r="N146" s="89"/>
      <c r="O146" s="89"/>
      <c r="P146" s="89"/>
      <c r="Q146" s="89"/>
      <c r="R146" s="89"/>
      <c r="S146" s="89"/>
    </row>
    <row r="147" spans="1:19" ht="21">
      <c r="A147" s="86"/>
      <c r="B147" s="87"/>
      <c r="C147" s="87"/>
      <c r="D147" s="87"/>
      <c r="E147" s="88"/>
      <c r="F147" s="95"/>
      <c r="G147" s="95"/>
      <c r="H147" s="95"/>
      <c r="I147" s="95"/>
      <c r="J147" s="95"/>
      <c r="K147" s="88"/>
      <c r="L147" s="88"/>
      <c r="M147" s="88"/>
      <c r="N147" s="89"/>
      <c r="O147" s="89"/>
      <c r="P147" s="89"/>
      <c r="Q147" s="89"/>
      <c r="R147" s="89"/>
      <c r="S147" s="89"/>
    </row>
    <row r="148" spans="1:19" ht="21">
      <c r="A148" s="86"/>
      <c r="B148" s="87"/>
      <c r="C148" s="87"/>
      <c r="D148" s="87"/>
      <c r="E148" s="88"/>
      <c r="F148" s="95"/>
      <c r="G148" s="95"/>
      <c r="H148" s="95"/>
      <c r="I148" s="95"/>
      <c r="J148" s="95"/>
      <c r="K148" s="88"/>
      <c r="L148" s="88"/>
      <c r="M148" s="88"/>
      <c r="N148" s="89"/>
      <c r="O148" s="89"/>
      <c r="P148" s="89"/>
      <c r="Q148" s="89"/>
      <c r="R148" s="89"/>
      <c r="S148" s="89"/>
    </row>
    <row r="149" spans="1:19" ht="21">
      <c r="A149" s="86"/>
      <c r="B149" s="87"/>
      <c r="C149" s="87"/>
      <c r="D149" s="87"/>
      <c r="E149" s="88"/>
      <c r="F149" s="95"/>
      <c r="G149" s="95"/>
      <c r="H149" s="95"/>
      <c r="I149" s="95"/>
      <c r="J149" s="95"/>
      <c r="K149" s="88"/>
      <c r="L149" s="88"/>
      <c r="M149" s="88"/>
      <c r="N149" s="89"/>
      <c r="O149" s="89"/>
      <c r="P149" s="89"/>
      <c r="Q149" s="89"/>
      <c r="R149" s="89"/>
      <c r="S149" s="89"/>
    </row>
    <row r="150" spans="1:19" ht="21">
      <c r="A150" s="86"/>
      <c r="B150" s="87"/>
      <c r="C150" s="87"/>
      <c r="D150" s="87"/>
      <c r="E150" s="88"/>
      <c r="F150" s="95"/>
      <c r="G150" s="95"/>
      <c r="H150" s="95"/>
      <c r="I150" s="95"/>
      <c r="J150" s="95"/>
      <c r="K150" s="88"/>
      <c r="L150" s="88"/>
      <c r="M150" s="88"/>
      <c r="N150" s="89"/>
      <c r="O150" s="89"/>
      <c r="P150" s="89"/>
      <c r="Q150" s="89"/>
      <c r="R150" s="89"/>
      <c r="S150" s="89"/>
    </row>
    <row r="151" spans="1:19" ht="21">
      <c r="A151" s="86"/>
      <c r="B151" s="87"/>
      <c r="C151" s="87"/>
      <c r="D151" s="87"/>
      <c r="E151" s="88"/>
      <c r="F151" s="95"/>
      <c r="G151" s="95"/>
      <c r="H151" s="95"/>
      <c r="I151" s="95"/>
      <c r="J151" s="95"/>
      <c r="K151" s="88"/>
      <c r="L151" s="88"/>
      <c r="M151" s="88"/>
      <c r="N151" s="89"/>
      <c r="O151" s="89"/>
      <c r="P151" s="89"/>
      <c r="Q151" s="89"/>
      <c r="R151" s="89"/>
      <c r="S151" s="89"/>
    </row>
    <row r="152" spans="1:19" ht="21">
      <c r="A152" s="86"/>
      <c r="B152" s="87"/>
      <c r="C152" s="87"/>
      <c r="D152" s="87"/>
      <c r="E152" s="88"/>
      <c r="F152" s="95"/>
      <c r="G152" s="95"/>
      <c r="H152" s="95"/>
      <c r="I152" s="95"/>
      <c r="J152" s="95"/>
      <c r="K152" s="88"/>
      <c r="L152" s="88"/>
      <c r="M152" s="88"/>
      <c r="N152" s="89"/>
      <c r="O152" s="89"/>
      <c r="P152" s="89"/>
      <c r="Q152" s="89"/>
      <c r="R152" s="89"/>
      <c r="S152" s="89"/>
    </row>
    <row r="153" spans="1:19" ht="21">
      <c r="A153" s="86"/>
      <c r="B153" s="87"/>
      <c r="C153" s="87"/>
      <c r="D153" s="87"/>
      <c r="E153" s="88"/>
      <c r="F153" s="95"/>
      <c r="G153" s="95"/>
      <c r="H153" s="95"/>
      <c r="I153" s="95"/>
      <c r="J153" s="95"/>
      <c r="K153" s="88"/>
      <c r="L153" s="88"/>
      <c r="M153" s="88"/>
      <c r="N153" s="89"/>
      <c r="O153" s="89"/>
      <c r="P153" s="89"/>
      <c r="Q153" s="89"/>
      <c r="R153" s="89"/>
      <c r="S153" s="89"/>
    </row>
    <row r="154" spans="1:19" ht="21">
      <c r="A154" s="86"/>
      <c r="B154" s="87"/>
      <c r="C154" s="87"/>
      <c r="D154" s="87"/>
      <c r="E154" s="88"/>
      <c r="F154" s="95"/>
      <c r="G154" s="95"/>
      <c r="H154" s="95"/>
      <c r="I154" s="95"/>
      <c r="J154" s="95"/>
      <c r="K154" s="88"/>
      <c r="L154" s="88"/>
      <c r="M154" s="88"/>
      <c r="N154" s="89"/>
      <c r="O154" s="89"/>
      <c r="P154" s="89"/>
      <c r="Q154" s="89"/>
      <c r="R154" s="89"/>
      <c r="S154" s="89"/>
    </row>
    <row r="155" spans="1:19" ht="21">
      <c r="A155" s="86"/>
      <c r="B155" s="87"/>
      <c r="C155" s="87"/>
      <c r="D155" s="87"/>
      <c r="E155" s="88"/>
      <c r="F155" s="95"/>
      <c r="G155" s="95"/>
      <c r="H155" s="95"/>
      <c r="I155" s="95"/>
      <c r="J155" s="95"/>
      <c r="K155" s="88"/>
      <c r="L155" s="88"/>
      <c r="M155" s="88"/>
      <c r="N155" s="89"/>
      <c r="O155" s="89"/>
      <c r="P155" s="89"/>
      <c r="Q155" s="89"/>
      <c r="R155" s="89"/>
      <c r="S155" s="89"/>
    </row>
    <row r="156" spans="1:19" ht="21">
      <c r="A156" s="86"/>
      <c r="B156" s="87"/>
      <c r="C156" s="87"/>
      <c r="D156" s="87"/>
      <c r="E156" s="88"/>
      <c r="F156" s="95"/>
      <c r="G156" s="95"/>
      <c r="H156" s="95"/>
      <c r="I156" s="95"/>
      <c r="J156" s="95"/>
      <c r="K156" s="88"/>
      <c r="L156" s="88"/>
      <c r="M156" s="88"/>
      <c r="N156" s="89"/>
      <c r="O156" s="89"/>
      <c r="P156" s="89"/>
      <c r="Q156" s="89"/>
      <c r="R156" s="89"/>
      <c r="S156" s="89"/>
    </row>
    <row r="157" spans="1:19" ht="21">
      <c r="A157" s="86"/>
      <c r="B157" s="87"/>
      <c r="C157" s="87"/>
      <c r="D157" s="87"/>
      <c r="E157" s="88"/>
      <c r="F157" s="95"/>
      <c r="G157" s="95"/>
      <c r="H157" s="95"/>
      <c r="I157" s="95"/>
      <c r="J157" s="95"/>
      <c r="K157" s="88"/>
      <c r="L157" s="88"/>
      <c r="M157" s="88"/>
      <c r="N157" s="89"/>
      <c r="O157" s="89"/>
      <c r="P157" s="89"/>
      <c r="Q157" s="89"/>
      <c r="R157" s="89"/>
      <c r="S157" s="89"/>
    </row>
    <row r="158" spans="1:19" ht="21">
      <c r="A158" s="86"/>
      <c r="B158" s="87"/>
      <c r="C158" s="87"/>
      <c r="D158" s="87"/>
      <c r="E158" s="88"/>
      <c r="F158" s="95"/>
      <c r="G158" s="95"/>
      <c r="H158" s="95"/>
      <c r="I158" s="95"/>
      <c r="J158" s="95"/>
      <c r="K158" s="88"/>
      <c r="L158" s="88"/>
      <c r="M158" s="88"/>
      <c r="N158" s="89"/>
      <c r="O158" s="89"/>
      <c r="P158" s="89"/>
      <c r="Q158" s="89"/>
      <c r="R158" s="89"/>
      <c r="S158" s="89"/>
    </row>
    <row r="159" spans="1:19" ht="21">
      <c r="A159" s="86"/>
      <c r="B159" s="87"/>
      <c r="C159" s="87"/>
      <c r="D159" s="87"/>
      <c r="E159" s="88"/>
      <c r="F159" s="95"/>
      <c r="G159" s="95"/>
      <c r="H159" s="95"/>
      <c r="I159" s="95"/>
      <c r="J159" s="95"/>
      <c r="K159" s="88"/>
      <c r="L159" s="88"/>
      <c r="M159" s="88"/>
      <c r="N159" s="89"/>
      <c r="O159" s="89"/>
      <c r="P159" s="89"/>
      <c r="Q159" s="89"/>
      <c r="R159" s="89"/>
      <c r="S159" s="89"/>
    </row>
    <row r="160" spans="1:19" ht="21">
      <c r="A160" s="86"/>
      <c r="B160" s="87"/>
      <c r="C160" s="87"/>
      <c r="D160" s="87"/>
      <c r="E160" s="88"/>
      <c r="F160" s="95"/>
      <c r="G160" s="95"/>
      <c r="H160" s="95"/>
      <c r="I160" s="95"/>
      <c r="J160" s="95"/>
      <c r="K160" s="88"/>
      <c r="L160" s="88"/>
      <c r="M160" s="88"/>
      <c r="N160" s="89"/>
      <c r="O160" s="89"/>
      <c r="P160" s="89"/>
      <c r="Q160" s="89"/>
      <c r="R160" s="89"/>
      <c r="S160" s="89"/>
    </row>
    <row r="161" spans="1:19" ht="21">
      <c r="A161" s="86"/>
      <c r="B161" s="87"/>
      <c r="C161" s="87"/>
      <c r="D161" s="87"/>
      <c r="E161" s="88"/>
      <c r="F161" s="95"/>
      <c r="G161" s="95"/>
      <c r="H161" s="95"/>
      <c r="I161" s="95"/>
      <c r="J161" s="95"/>
      <c r="K161" s="88"/>
      <c r="L161" s="88"/>
      <c r="M161" s="88"/>
      <c r="N161" s="89"/>
      <c r="O161" s="89"/>
      <c r="P161" s="89"/>
      <c r="Q161" s="89"/>
      <c r="R161" s="89"/>
      <c r="S161" s="89"/>
    </row>
    <row r="162" spans="1:19" ht="21">
      <c r="A162" s="86"/>
      <c r="B162" s="87"/>
      <c r="C162" s="87"/>
      <c r="D162" s="87"/>
      <c r="E162" s="88"/>
      <c r="F162" s="95"/>
      <c r="G162" s="95"/>
      <c r="H162" s="95"/>
      <c r="I162" s="95"/>
      <c r="J162" s="95"/>
      <c r="K162" s="88"/>
      <c r="L162" s="88"/>
      <c r="M162" s="88"/>
      <c r="N162" s="89"/>
      <c r="O162" s="89"/>
      <c r="P162" s="89"/>
      <c r="Q162" s="89"/>
      <c r="R162" s="89"/>
      <c r="S162" s="89"/>
    </row>
    <row r="163" spans="1:19" ht="21">
      <c r="A163" s="86"/>
      <c r="B163" s="87"/>
      <c r="C163" s="87"/>
      <c r="D163" s="87"/>
      <c r="E163" s="88"/>
      <c r="F163" s="95"/>
      <c r="G163" s="95"/>
      <c r="H163" s="95"/>
      <c r="I163" s="95"/>
      <c r="J163" s="95"/>
      <c r="K163" s="88"/>
      <c r="L163" s="88"/>
      <c r="M163" s="88"/>
      <c r="N163" s="89"/>
      <c r="O163" s="89"/>
      <c r="P163" s="89"/>
      <c r="Q163" s="89"/>
      <c r="R163" s="89"/>
      <c r="S163" s="89"/>
    </row>
    <row r="164" spans="1:19" ht="21">
      <c r="A164" s="86"/>
      <c r="B164" s="87"/>
      <c r="C164" s="87"/>
      <c r="D164" s="87"/>
      <c r="E164" s="88"/>
      <c r="F164" s="95"/>
      <c r="G164" s="95"/>
      <c r="H164" s="95"/>
      <c r="I164" s="95"/>
      <c r="J164" s="95"/>
      <c r="K164" s="88"/>
      <c r="L164" s="88"/>
      <c r="M164" s="88"/>
      <c r="N164" s="89"/>
      <c r="O164" s="89"/>
      <c r="P164" s="89"/>
      <c r="Q164" s="89"/>
      <c r="R164" s="89"/>
      <c r="S164" s="89"/>
    </row>
    <row r="165" spans="1:19" ht="21">
      <c r="A165" s="86"/>
      <c r="B165" s="87"/>
      <c r="C165" s="87"/>
      <c r="D165" s="87"/>
      <c r="E165" s="88"/>
      <c r="F165" s="95"/>
      <c r="G165" s="95"/>
      <c r="H165" s="95"/>
      <c r="I165" s="95"/>
      <c r="J165" s="95"/>
      <c r="K165" s="88"/>
      <c r="L165" s="88"/>
      <c r="M165" s="88"/>
      <c r="N165" s="89"/>
      <c r="O165" s="89"/>
      <c r="P165" s="89"/>
      <c r="Q165" s="89"/>
      <c r="R165" s="89"/>
      <c r="S165" s="89"/>
    </row>
    <row r="166" spans="1:19" ht="21">
      <c r="A166" s="86"/>
      <c r="B166" s="87"/>
      <c r="C166" s="87"/>
      <c r="D166" s="87"/>
      <c r="E166" s="88"/>
      <c r="F166" s="95"/>
      <c r="G166" s="95"/>
      <c r="H166" s="95"/>
      <c r="I166" s="95"/>
      <c r="J166" s="95"/>
      <c r="K166" s="88"/>
      <c r="L166" s="88"/>
      <c r="M166" s="88"/>
      <c r="N166" s="89"/>
      <c r="O166" s="89"/>
      <c r="P166" s="89"/>
      <c r="Q166" s="89"/>
      <c r="R166" s="89"/>
      <c r="S166" s="89"/>
    </row>
    <row r="167" spans="1:19" ht="21">
      <c r="A167" s="86"/>
      <c r="B167" s="87"/>
      <c r="C167" s="87"/>
      <c r="D167" s="87"/>
      <c r="E167" s="88"/>
      <c r="F167" s="95"/>
      <c r="G167" s="95"/>
      <c r="H167" s="95"/>
      <c r="I167" s="95"/>
      <c r="J167" s="95"/>
      <c r="K167" s="88"/>
      <c r="L167" s="88"/>
      <c r="M167" s="88"/>
      <c r="N167" s="89"/>
      <c r="O167" s="89"/>
      <c r="P167" s="89"/>
      <c r="Q167" s="89"/>
      <c r="R167" s="89"/>
      <c r="S167" s="89"/>
    </row>
    <row r="168" spans="1:19" ht="21">
      <c r="A168" s="86"/>
      <c r="B168" s="87"/>
      <c r="C168" s="87"/>
      <c r="D168" s="87"/>
      <c r="E168" s="88"/>
      <c r="F168" s="95"/>
      <c r="G168" s="95"/>
      <c r="H168" s="95"/>
      <c r="I168" s="95"/>
      <c r="J168" s="95"/>
      <c r="K168" s="88"/>
      <c r="L168" s="88"/>
      <c r="M168" s="88"/>
      <c r="N168" s="89"/>
      <c r="O168" s="89"/>
      <c r="P168" s="89"/>
      <c r="Q168" s="89"/>
      <c r="R168" s="89"/>
      <c r="S168" s="89"/>
    </row>
    <row r="169" spans="1:19" ht="21">
      <c r="A169" s="86"/>
      <c r="B169" s="87"/>
      <c r="C169" s="87"/>
      <c r="D169" s="87"/>
      <c r="E169" s="88"/>
      <c r="F169" s="95"/>
      <c r="G169" s="95"/>
      <c r="H169" s="95"/>
      <c r="I169" s="95"/>
      <c r="J169" s="95"/>
      <c r="K169" s="88"/>
      <c r="L169" s="88"/>
      <c r="M169" s="88"/>
      <c r="N169" s="89"/>
      <c r="O169" s="89"/>
      <c r="P169" s="89"/>
      <c r="Q169" s="89"/>
      <c r="R169" s="89"/>
      <c r="S169" s="89"/>
    </row>
    <row r="170" spans="1:19" ht="21">
      <c r="A170" s="86"/>
      <c r="B170" s="87"/>
      <c r="C170" s="87"/>
      <c r="D170" s="87"/>
      <c r="E170" s="88"/>
      <c r="F170" s="95"/>
      <c r="G170" s="95"/>
      <c r="H170" s="95"/>
      <c r="I170" s="95"/>
      <c r="J170" s="95"/>
      <c r="K170" s="88"/>
      <c r="L170" s="88"/>
      <c r="M170" s="88"/>
      <c r="N170" s="89"/>
      <c r="O170" s="89"/>
      <c r="P170" s="89"/>
      <c r="Q170" s="89"/>
      <c r="R170" s="89"/>
      <c r="S170" s="89"/>
    </row>
    <row r="171" spans="1:19" ht="21">
      <c r="A171" s="86"/>
      <c r="B171" s="87"/>
      <c r="C171" s="87"/>
      <c r="D171" s="87"/>
      <c r="E171" s="88"/>
      <c r="F171" s="95"/>
      <c r="G171" s="95"/>
      <c r="H171" s="95"/>
      <c r="I171" s="95"/>
      <c r="J171" s="95"/>
      <c r="K171" s="88"/>
      <c r="L171" s="88"/>
      <c r="M171" s="88"/>
      <c r="N171" s="89"/>
      <c r="O171" s="89"/>
      <c r="P171" s="89"/>
      <c r="Q171" s="89"/>
      <c r="R171" s="89"/>
      <c r="S171" s="89"/>
    </row>
    <row r="172" spans="1:19" ht="21">
      <c r="A172" s="86"/>
      <c r="B172" s="87"/>
      <c r="C172" s="87"/>
      <c r="D172" s="87"/>
      <c r="E172" s="88"/>
      <c r="F172" s="95"/>
      <c r="G172" s="95"/>
      <c r="H172" s="95"/>
      <c r="I172" s="95"/>
      <c r="J172" s="95"/>
      <c r="K172" s="88"/>
      <c r="L172" s="88"/>
      <c r="M172" s="88"/>
      <c r="N172" s="89"/>
      <c r="O172" s="89"/>
      <c r="P172" s="89"/>
      <c r="Q172" s="89"/>
      <c r="R172" s="89"/>
      <c r="S172" s="89"/>
    </row>
    <row r="173" spans="1:19" ht="21">
      <c r="A173" s="86"/>
      <c r="B173" s="87"/>
      <c r="C173" s="87"/>
      <c r="D173" s="87"/>
      <c r="E173" s="88"/>
      <c r="F173" s="95"/>
      <c r="G173" s="95"/>
      <c r="H173" s="95"/>
      <c r="I173" s="95"/>
      <c r="J173" s="95"/>
      <c r="K173" s="88"/>
      <c r="L173" s="88"/>
      <c r="M173" s="88"/>
      <c r="N173" s="89"/>
      <c r="O173" s="89"/>
      <c r="P173" s="89"/>
      <c r="Q173" s="89"/>
      <c r="R173" s="89"/>
      <c r="S173" s="89"/>
    </row>
    <row r="174" spans="1:19" ht="21">
      <c r="A174" s="86"/>
      <c r="B174" s="87"/>
      <c r="C174" s="87"/>
      <c r="D174" s="87"/>
      <c r="E174" s="88"/>
      <c r="F174" s="95"/>
      <c r="G174" s="95"/>
      <c r="H174" s="95"/>
      <c r="I174" s="95"/>
      <c r="J174" s="95"/>
      <c r="K174" s="88"/>
      <c r="L174" s="88"/>
      <c r="M174" s="88"/>
      <c r="N174" s="89"/>
      <c r="O174" s="89"/>
      <c r="P174" s="89"/>
      <c r="Q174" s="89"/>
      <c r="R174" s="89"/>
      <c r="S174" s="89"/>
    </row>
    <row r="175" spans="1:19" ht="21">
      <c r="A175" s="86"/>
      <c r="B175" s="87"/>
      <c r="C175" s="87"/>
      <c r="D175" s="87"/>
      <c r="E175" s="88"/>
      <c r="F175" s="95"/>
      <c r="G175" s="95"/>
      <c r="H175" s="95"/>
      <c r="I175" s="95"/>
      <c r="J175" s="95"/>
      <c r="K175" s="88"/>
      <c r="L175" s="88"/>
      <c r="M175" s="88"/>
      <c r="N175" s="89"/>
      <c r="O175" s="89"/>
      <c r="P175" s="89"/>
      <c r="Q175" s="89"/>
      <c r="R175" s="89"/>
      <c r="S175" s="89"/>
    </row>
    <row r="176" spans="1:19" ht="21">
      <c r="A176" s="86"/>
      <c r="B176" s="87"/>
      <c r="C176" s="87"/>
      <c r="D176" s="87"/>
      <c r="E176" s="88"/>
      <c r="F176" s="95"/>
      <c r="G176" s="95"/>
      <c r="H176" s="95"/>
      <c r="I176" s="95"/>
      <c r="J176" s="95"/>
      <c r="K176" s="88"/>
      <c r="L176" s="88"/>
      <c r="M176" s="88"/>
      <c r="N176" s="89"/>
      <c r="O176" s="89"/>
      <c r="P176" s="89"/>
      <c r="Q176" s="89"/>
      <c r="R176" s="89"/>
      <c r="S176" s="89"/>
    </row>
    <row r="177" spans="1:19" ht="21">
      <c r="A177" s="86"/>
      <c r="B177" s="87"/>
      <c r="C177" s="87"/>
      <c r="D177" s="87"/>
      <c r="E177" s="88"/>
      <c r="F177" s="95"/>
      <c r="G177" s="95"/>
      <c r="H177" s="95"/>
      <c r="I177" s="95"/>
      <c r="J177" s="95"/>
      <c r="K177" s="88"/>
      <c r="L177" s="88"/>
      <c r="M177" s="88"/>
      <c r="N177" s="89"/>
      <c r="O177" s="89"/>
      <c r="P177" s="89"/>
      <c r="Q177" s="89"/>
      <c r="R177" s="89"/>
      <c r="S177" s="89"/>
    </row>
    <row r="178" spans="1:19" ht="21">
      <c r="A178" s="86"/>
      <c r="B178" s="87"/>
      <c r="C178" s="87"/>
      <c r="D178" s="87"/>
      <c r="E178" s="88"/>
      <c r="F178" s="95"/>
      <c r="G178" s="95"/>
      <c r="H178" s="95"/>
      <c r="I178" s="95"/>
      <c r="J178" s="95"/>
      <c r="K178" s="88"/>
      <c r="L178" s="88"/>
      <c r="M178" s="88"/>
      <c r="N178" s="89"/>
      <c r="O178" s="89"/>
      <c r="P178" s="89"/>
      <c r="Q178" s="89"/>
      <c r="R178" s="89"/>
      <c r="S178" s="89"/>
    </row>
    <row r="179" spans="1:19" ht="21">
      <c r="A179" s="86"/>
      <c r="B179" s="87"/>
      <c r="C179" s="87"/>
      <c r="D179" s="87"/>
      <c r="E179" s="88"/>
      <c r="F179" s="95"/>
      <c r="G179" s="95"/>
      <c r="H179" s="95"/>
      <c r="I179" s="95"/>
      <c r="J179" s="95"/>
      <c r="K179" s="88"/>
      <c r="L179" s="88"/>
      <c r="M179" s="88"/>
      <c r="N179" s="89"/>
      <c r="O179" s="89"/>
      <c r="P179" s="89"/>
      <c r="Q179" s="89"/>
      <c r="R179" s="89"/>
      <c r="S179" s="89"/>
    </row>
    <row r="180" spans="1:19" ht="21">
      <c r="A180" s="86"/>
      <c r="B180" s="87"/>
      <c r="C180" s="87"/>
      <c r="D180" s="87"/>
      <c r="E180" s="88"/>
      <c r="F180" s="95"/>
      <c r="G180" s="95"/>
      <c r="H180" s="95"/>
      <c r="I180" s="95"/>
      <c r="J180" s="95"/>
      <c r="K180" s="88"/>
      <c r="L180" s="88"/>
      <c r="M180" s="88"/>
      <c r="N180" s="89"/>
      <c r="O180" s="89"/>
      <c r="P180" s="89"/>
      <c r="Q180" s="89"/>
      <c r="R180" s="89"/>
      <c r="S180" s="89"/>
    </row>
    <row r="181" spans="1:19" ht="21">
      <c r="A181" s="86"/>
      <c r="B181" s="87"/>
      <c r="C181" s="87"/>
      <c r="D181" s="87"/>
      <c r="E181" s="88"/>
      <c r="F181" s="95"/>
      <c r="G181" s="95"/>
      <c r="H181" s="95"/>
      <c r="I181" s="95"/>
      <c r="J181" s="95"/>
      <c r="K181" s="88"/>
      <c r="L181" s="88"/>
      <c r="M181" s="88"/>
      <c r="N181" s="89"/>
      <c r="O181" s="89"/>
      <c r="P181" s="89"/>
      <c r="Q181" s="89"/>
      <c r="R181" s="89"/>
      <c r="S181" s="89"/>
    </row>
    <row r="182" spans="1:19" ht="21">
      <c r="A182" s="86"/>
      <c r="B182" s="87"/>
      <c r="C182" s="87"/>
      <c r="D182" s="87"/>
      <c r="E182" s="88"/>
      <c r="F182" s="95"/>
      <c r="G182" s="95"/>
      <c r="H182" s="95"/>
      <c r="I182" s="95"/>
      <c r="J182" s="95"/>
      <c r="K182" s="88"/>
      <c r="L182" s="88"/>
      <c r="M182" s="88"/>
      <c r="N182" s="89"/>
      <c r="O182" s="89"/>
      <c r="P182" s="89"/>
      <c r="Q182" s="89"/>
      <c r="R182" s="89"/>
      <c r="S182" s="89"/>
    </row>
    <row r="183" spans="1:19" ht="21">
      <c r="A183" s="86"/>
      <c r="B183" s="87"/>
      <c r="C183" s="87"/>
      <c r="D183" s="87"/>
      <c r="E183" s="88"/>
      <c r="F183" s="95"/>
      <c r="G183" s="95"/>
      <c r="H183" s="95"/>
      <c r="I183" s="95"/>
      <c r="J183" s="95"/>
      <c r="K183" s="88"/>
      <c r="L183" s="88"/>
      <c r="M183" s="88"/>
      <c r="N183" s="89"/>
      <c r="O183" s="89"/>
      <c r="P183" s="89"/>
      <c r="Q183" s="89"/>
      <c r="R183" s="89"/>
      <c r="S183" s="89"/>
    </row>
    <row r="184" spans="1:19" ht="21">
      <c r="A184" s="86"/>
      <c r="B184" s="87"/>
      <c r="C184" s="87"/>
      <c r="D184" s="87"/>
      <c r="E184" s="88"/>
      <c r="F184" s="95"/>
      <c r="G184" s="95"/>
      <c r="H184" s="95"/>
      <c r="I184" s="95"/>
      <c r="J184" s="95"/>
      <c r="K184" s="88"/>
      <c r="L184" s="88"/>
      <c r="M184" s="88"/>
      <c r="N184" s="89"/>
      <c r="O184" s="89"/>
      <c r="P184" s="89"/>
      <c r="Q184" s="89"/>
      <c r="R184" s="89"/>
      <c r="S184" s="89"/>
    </row>
    <row r="185" spans="1:19" ht="21">
      <c r="A185" s="86"/>
      <c r="B185" s="87"/>
      <c r="C185" s="87"/>
      <c r="D185" s="87"/>
      <c r="E185" s="88"/>
      <c r="F185" s="95"/>
      <c r="G185" s="95"/>
      <c r="H185" s="95"/>
      <c r="I185" s="95"/>
      <c r="J185" s="95"/>
      <c r="K185" s="88"/>
      <c r="L185" s="88"/>
      <c r="M185" s="88"/>
      <c r="N185" s="89"/>
      <c r="O185" s="89"/>
      <c r="P185" s="89"/>
      <c r="Q185" s="89"/>
      <c r="R185" s="89"/>
      <c r="S185" s="89"/>
    </row>
    <row r="186" spans="1:19" ht="21">
      <c r="A186" s="86"/>
      <c r="B186" s="87"/>
      <c r="C186" s="87"/>
      <c r="D186" s="87"/>
      <c r="E186" s="88"/>
      <c r="F186" s="95"/>
      <c r="G186" s="95"/>
      <c r="H186" s="95"/>
      <c r="I186" s="95"/>
      <c r="J186" s="95"/>
      <c r="K186" s="88"/>
      <c r="L186" s="88"/>
      <c r="M186" s="88"/>
      <c r="N186" s="89"/>
      <c r="O186" s="89"/>
      <c r="P186" s="89"/>
      <c r="Q186" s="89"/>
      <c r="R186" s="89"/>
      <c r="S186" s="89"/>
    </row>
    <row r="187" spans="1:19" ht="21">
      <c r="A187" s="86"/>
      <c r="B187" s="87"/>
      <c r="C187" s="87"/>
      <c r="D187" s="87"/>
      <c r="E187" s="88"/>
      <c r="F187" s="95"/>
      <c r="G187" s="95"/>
      <c r="H187" s="95"/>
      <c r="I187" s="95"/>
      <c r="J187" s="95"/>
      <c r="K187" s="88"/>
      <c r="L187" s="88"/>
      <c r="M187" s="88"/>
      <c r="N187" s="89"/>
      <c r="O187" s="89"/>
      <c r="P187" s="89"/>
      <c r="Q187" s="89"/>
      <c r="R187" s="89"/>
      <c r="S187" s="89"/>
    </row>
    <row r="188" spans="1:19" ht="21">
      <c r="A188" s="86"/>
      <c r="B188" s="87"/>
      <c r="C188" s="87"/>
      <c r="D188" s="87"/>
      <c r="E188" s="88"/>
      <c r="F188" s="95"/>
      <c r="G188" s="95"/>
      <c r="H188" s="95"/>
      <c r="I188" s="95"/>
      <c r="J188" s="95"/>
      <c r="K188" s="88"/>
      <c r="L188" s="88"/>
      <c r="M188" s="88"/>
      <c r="N188" s="89"/>
      <c r="O188" s="89"/>
      <c r="P188" s="89"/>
      <c r="Q188" s="89"/>
      <c r="R188" s="89"/>
      <c r="S188" s="89"/>
    </row>
    <row r="189" spans="1:19" ht="21">
      <c r="A189" s="86"/>
      <c r="B189" s="87"/>
      <c r="C189" s="87"/>
      <c r="D189" s="87"/>
      <c r="E189" s="88"/>
      <c r="F189" s="95"/>
      <c r="G189" s="95"/>
      <c r="H189" s="95"/>
      <c r="I189" s="95"/>
      <c r="J189" s="95"/>
      <c r="K189" s="88"/>
      <c r="L189" s="88"/>
      <c r="M189" s="88"/>
      <c r="N189" s="89"/>
      <c r="O189" s="89"/>
      <c r="P189" s="89"/>
      <c r="Q189" s="89"/>
      <c r="R189" s="89"/>
      <c r="S189" s="89"/>
    </row>
    <row r="190" spans="1:19" ht="21">
      <c r="A190" s="86"/>
      <c r="B190" s="87"/>
      <c r="C190" s="87"/>
      <c r="D190" s="87"/>
      <c r="E190" s="88"/>
      <c r="F190" s="95"/>
      <c r="G190" s="95"/>
      <c r="H190" s="95"/>
      <c r="I190" s="95"/>
      <c r="J190" s="95"/>
      <c r="K190" s="88"/>
      <c r="L190" s="88"/>
      <c r="M190" s="88"/>
      <c r="N190" s="89"/>
      <c r="O190" s="89"/>
      <c r="P190" s="89"/>
      <c r="Q190" s="89"/>
      <c r="R190" s="89"/>
      <c r="S190" s="89"/>
    </row>
    <row r="191" spans="1:19" ht="21">
      <c r="A191" s="86"/>
      <c r="B191" s="87"/>
      <c r="C191" s="87"/>
      <c r="D191" s="87"/>
      <c r="E191" s="88"/>
      <c r="F191" s="95"/>
      <c r="G191" s="95"/>
      <c r="H191" s="95"/>
      <c r="I191" s="95"/>
      <c r="J191" s="95"/>
      <c r="K191" s="88"/>
      <c r="L191" s="88"/>
      <c r="M191" s="88"/>
      <c r="N191" s="89"/>
      <c r="O191" s="89"/>
      <c r="P191" s="89"/>
      <c r="Q191" s="89"/>
      <c r="R191" s="89"/>
      <c r="S191" s="89"/>
    </row>
    <row r="192" spans="1:19" ht="21">
      <c r="A192" s="86"/>
      <c r="B192" s="87"/>
      <c r="C192" s="87"/>
      <c r="D192" s="87"/>
      <c r="E192" s="88"/>
      <c r="F192" s="95"/>
      <c r="G192" s="95"/>
      <c r="H192" s="95"/>
      <c r="I192" s="95"/>
      <c r="J192" s="95"/>
      <c r="K192" s="88"/>
      <c r="L192" s="88"/>
      <c r="M192" s="88"/>
      <c r="N192" s="89"/>
      <c r="O192" s="89"/>
      <c r="P192" s="89"/>
      <c r="Q192" s="89"/>
      <c r="R192" s="89"/>
      <c r="S192" s="89"/>
    </row>
    <row r="193" spans="1:19" ht="21">
      <c r="A193" s="86"/>
      <c r="B193" s="87"/>
      <c r="C193" s="87"/>
      <c r="D193" s="87"/>
      <c r="E193" s="88"/>
      <c r="F193" s="95"/>
      <c r="G193" s="95"/>
      <c r="H193" s="95"/>
      <c r="I193" s="95"/>
      <c r="J193" s="95"/>
      <c r="K193" s="88"/>
      <c r="L193" s="88"/>
      <c r="M193" s="88"/>
      <c r="N193" s="89"/>
      <c r="O193" s="89"/>
      <c r="P193" s="89"/>
      <c r="Q193" s="89"/>
      <c r="R193" s="89"/>
      <c r="S193" s="89"/>
    </row>
    <row r="194" spans="1:19" ht="21">
      <c r="A194" s="86"/>
      <c r="B194" s="87"/>
      <c r="C194" s="87"/>
      <c r="D194" s="87"/>
      <c r="E194" s="88"/>
      <c r="F194" s="95"/>
      <c r="G194" s="95"/>
      <c r="H194" s="95"/>
      <c r="I194" s="95"/>
      <c r="J194" s="95"/>
      <c r="K194" s="88"/>
      <c r="L194" s="88"/>
      <c r="M194" s="88"/>
      <c r="N194" s="89"/>
      <c r="O194" s="89"/>
      <c r="P194" s="89"/>
      <c r="Q194" s="89"/>
      <c r="R194" s="89"/>
      <c r="S194" s="89"/>
    </row>
    <row r="195" spans="1:19" ht="21">
      <c r="A195" s="86"/>
      <c r="B195" s="87"/>
      <c r="C195" s="87"/>
      <c r="D195" s="87"/>
      <c r="E195" s="88"/>
      <c r="F195" s="95"/>
      <c r="G195" s="95"/>
      <c r="H195" s="95"/>
      <c r="I195" s="95"/>
      <c r="J195" s="95"/>
      <c r="K195" s="88"/>
      <c r="L195" s="88"/>
      <c r="M195" s="88"/>
      <c r="N195" s="89"/>
      <c r="O195" s="89"/>
      <c r="P195" s="89"/>
      <c r="Q195" s="89"/>
      <c r="R195" s="89"/>
      <c r="S195" s="89"/>
    </row>
    <row r="196" spans="1:19" ht="21">
      <c r="A196" s="86"/>
      <c r="B196" s="87"/>
      <c r="C196" s="87"/>
      <c r="D196" s="87"/>
      <c r="E196" s="88"/>
      <c r="F196" s="95"/>
      <c r="G196" s="95"/>
      <c r="H196" s="95"/>
      <c r="I196" s="95"/>
      <c r="J196" s="95"/>
      <c r="K196" s="88"/>
      <c r="L196" s="88"/>
      <c r="M196" s="88"/>
      <c r="N196" s="89"/>
      <c r="O196" s="89"/>
      <c r="P196" s="89"/>
      <c r="Q196" s="89"/>
      <c r="R196" s="89"/>
      <c r="S196" s="89"/>
    </row>
    <row r="197" spans="1:19" ht="21">
      <c r="A197" s="86"/>
      <c r="B197" s="87"/>
      <c r="C197" s="87"/>
      <c r="D197" s="87"/>
      <c r="E197" s="88"/>
      <c r="F197" s="95"/>
      <c r="G197" s="95"/>
      <c r="H197" s="95"/>
      <c r="I197" s="95"/>
      <c r="J197" s="95"/>
      <c r="K197" s="88"/>
      <c r="L197" s="88"/>
      <c r="M197" s="88"/>
      <c r="N197" s="89"/>
      <c r="O197" s="89"/>
      <c r="P197" s="89"/>
      <c r="Q197" s="89"/>
      <c r="R197" s="89"/>
      <c r="S197" s="89"/>
    </row>
    <row r="198" spans="1:19" ht="21">
      <c r="A198" s="86"/>
      <c r="B198" s="87"/>
      <c r="C198" s="87"/>
      <c r="D198" s="87"/>
      <c r="E198" s="88"/>
      <c r="F198" s="95"/>
      <c r="G198" s="95"/>
      <c r="H198" s="95"/>
      <c r="I198" s="95"/>
      <c r="J198" s="95"/>
      <c r="K198" s="88"/>
      <c r="L198" s="88"/>
      <c r="M198" s="88"/>
      <c r="N198" s="89"/>
      <c r="O198" s="89"/>
      <c r="P198" s="89"/>
      <c r="Q198" s="89"/>
      <c r="R198" s="89"/>
      <c r="S198" s="89"/>
    </row>
  </sheetData>
  <sheetProtection/>
  <mergeCells count="32">
    <mergeCell ref="T4:T8"/>
    <mergeCell ref="H5:J5"/>
    <mergeCell ref="H6:J6"/>
    <mergeCell ref="N5:P5"/>
    <mergeCell ref="Q4:S4"/>
    <mergeCell ref="N4:P4"/>
    <mergeCell ref="S7:S8"/>
    <mergeCell ref="Q7:Q8"/>
    <mergeCell ref="K6:M6"/>
    <mergeCell ref="N6:P6"/>
    <mergeCell ref="K4:M4"/>
    <mergeCell ref="K5:M5"/>
    <mergeCell ref="K7:K8"/>
    <mergeCell ref="O7:O8"/>
    <mergeCell ref="N7:N8"/>
    <mergeCell ref="I7:I8"/>
    <mergeCell ref="A30:B30"/>
    <mergeCell ref="R7:R8"/>
    <mergeCell ref="L7:L8"/>
    <mergeCell ref="M7:M8"/>
    <mergeCell ref="P7:P8"/>
    <mergeCell ref="H7:H8"/>
    <mergeCell ref="H77:I77"/>
    <mergeCell ref="H78:I78"/>
    <mergeCell ref="F4:G6"/>
    <mergeCell ref="A11:B11"/>
    <mergeCell ref="A4:A8"/>
    <mergeCell ref="B4:B8"/>
    <mergeCell ref="H4:J4"/>
    <mergeCell ref="A40:B40"/>
    <mergeCell ref="H75:I75"/>
    <mergeCell ref="J7:J8"/>
  </mergeCells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scale="5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it2</dc:creator>
  <cp:keywords/>
  <dc:description/>
  <cp:lastModifiedBy>KKD 2011 V.2</cp:lastModifiedBy>
  <cp:lastPrinted>2017-06-01T07:19:30Z</cp:lastPrinted>
  <dcterms:created xsi:type="dcterms:W3CDTF">2005-07-08T06:25:51Z</dcterms:created>
  <dcterms:modified xsi:type="dcterms:W3CDTF">2017-06-01T07:20:02Z</dcterms:modified>
  <cp:category/>
  <cp:version/>
  <cp:contentType/>
  <cp:contentStatus/>
</cp:coreProperties>
</file>